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45" windowWidth="28455" windowHeight="11700" firstSheet="1" activeTab="1"/>
  </bookViews>
  <sheets>
    <sheet name="Rekapitulace stavby" sheetId="1" state="veryHidden" r:id="rId1"/>
    <sheet name="N27 - Úročnice MK na p..." sheetId="2" r:id="rId2"/>
  </sheets>
  <definedNames>
    <definedName name="_xlnm._FilterDatabase" localSheetId="1" hidden="1">'N27 - Úročnice MK na p...'!$C$118:$K$176</definedName>
    <definedName name="_xlnm.Print_Titles" localSheetId="1">'N27 - Úročnice MK na p...'!$118:$118</definedName>
    <definedName name="_xlnm.Print_Titles" localSheetId="0">'Rekapitulace stavby'!$92:$92</definedName>
    <definedName name="_xlnm.Print_Area" localSheetId="1">'N27 - Úročnice MK na p...'!$C$4:$J$76,'N27 - Úročnice MK na p...'!$C$108:$J$176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176" i="2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 s="1"/>
  <c r="R172"/>
  <c r="R171"/>
  <c r="P172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7"/>
  <c r="E85"/>
  <c r="J22"/>
  <c r="E22"/>
  <c r="J116" s="1"/>
  <c r="J21"/>
  <c r="J19"/>
  <c r="E19"/>
  <c r="J115" s="1"/>
  <c r="J18"/>
  <c r="J16"/>
  <c r="E16"/>
  <c r="F116" s="1"/>
  <c r="J15"/>
  <c r="J13"/>
  <c r="E13"/>
  <c r="F89" s="1"/>
  <c r="J12"/>
  <c r="J10"/>
  <c r="J113"/>
  <c r="L90" i="1"/>
  <c r="AM90"/>
  <c r="AM89"/>
  <c r="L89"/>
  <c r="AM87"/>
  <c r="L87"/>
  <c r="L85"/>
  <c r="L84"/>
  <c r="BK159" i="2"/>
  <c r="J131"/>
  <c r="J172"/>
  <c r="J169"/>
  <c r="BK176"/>
  <c r="J147"/>
  <c r="BK131"/>
  <c r="BK135"/>
  <c r="BK169"/>
  <c r="J135"/>
  <c r="BK175"/>
  <c r="J175"/>
  <c r="J122"/>
  <c r="BK160"/>
  <c r="BK162"/>
  <c r="J160"/>
  <c r="BK130"/>
  <c r="BK134"/>
  <c r="J145"/>
  <c r="J130"/>
  <c r="BK167"/>
  <c r="BK163"/>
  <c r="J134"/>
  <c r="BK147"/>
  <c r="J139"/>
  <c r="BK145"/>
  <c r="J159"/>
  <c r="BK158"/>
  <c r="BK154"/>
  <c r="BK150"/>
  <c r="J162"/>
  <c r="J167"/>
  <c r="J163"/>
  <c r="J141"/>
  <c r="J126"/>
  <c r="BK126"/>
  <c r="BK139"/>
  <c r="BK172"/>
  <c r="BK122"/>
  <c r="BK136"/>
  <c r="BK156"/>
  <c r="BK143"/>
  <c r="J156"/>
  <c r="J132"/>
  <c r="BK148"/>
  <c r="J154"/>
  <c r="BK132"/>
  <c r="J148"/>
  <c r="BK141"/>
  <c r="BK174"/>
  <c r="BK124"/>
  <c r="J124"/>
  <c r="J150"/>
  <c r="J136"/>
  <c r="J176"/>
  <c r="J174"/>
  <c r="J143"/>
  <c r="AS94" i="1"/>
  <c r="J158" i="2"/>
  <c r="BK121" l="1"/>
  <c r="J121" s="1"/>
  <c r="J96" s="1"/>
  <c r="T138"/>
  <c r="BK161"/>
  <c r="J161" s="1"/>
  <c r="J99" s="1"/>
  <c r="T121"/>
  <c r="BK149"/>
  <c r="J149"/>
  <c r="J98" s="1"/>
  <c r="R161"/>
  <c r="R121"/>
  <c r="R120" s="1"/>
  <c r="R119" s="1"/>
  <c r="P138"/>
  <c r="R149"/>
  <c r="P173"/>
  <c r="P121"/>
  <c r="R138"/>
  <c r="T149"/>
  <c r="T161"/>
  <c r="R173"/>
  <c r="BK138"/>
  <c r="J138"/>
  <c r="J97" s="1"/>
  <c r="P149"/>
  <c r="P161"/>
  <c r="BK173"/>
  <c r="J173" s="1"/>
  <c r="J101" s="1"/>
  <c r="T173"/>
  <c r="BK171"/>
  <c r="J171"/>
  <c r="J100" s="1"/>
  <c r="J87"/>
  <c r="J90"/>
  <c r="BE139"/>
  <c r="BE143"/>
  <c r="F90"/>
  <c r="F115"/>
  <c r="BE134"/>
  <c r="BE136"/>
  <c r="BE141"/>
  <c r="BE150"/>
  <c r="BE163"/>
  <c r="BE167"/>
  <c r="BE176"/>
  <c r="J89"/>
  <c r="BE124"/>
  <c r="BE131"/>
  <c r="BE132"/>
  <c r="BE175"/>
  <c r="BE135"/>
  <c r="BE148"/>
  <c r="BE162"/>
  <c r="BE172"/>
  <c r="BE174"/>
  <c r="BE122"/>
  <c r="BE160"/>
  <c r="BE126"/>
  <c r="BE130"/>
  <c r="BE154"/>
  <c r="BE158"/>
  <c r="BE159"/>
  <c r="BE145"/>
  <c r="BE147"/>
  <c r="BE156"/>
  <c r="BE169"/>
  <c r="F32"/>
  <c r="BA95" i="1" s="1"/>
  <c r="BA94" s="1"/>
  <c r="W30" s="1"/>
  <c r="F33" i="2"/>
  <c r="BB95" i="1" s="1"/>
  <c r="BB94" s="1"/>
  <c r="AX94" s="1"/>
  <c r="F35" i="2"/>
  <c r="BD95" i="1"/>
  <c r="BD94" s="1"/>
  <c r="W33" s="1"/>
  <c r="F34" i="2"/>
  <c r="BC95" i="1" s="1"/>
  <c r="BC94" s="1"/>
  <c r="W32" s="1"/>
  <c r="J32" i="2"/>
  <c r="AW95" i="1" s="1"/>
  <c r="P120" i="2" l="1"/>
  <c r="P119" s="1"/>
  <c r="AU95" i="1" s="1"/>
  <c r="AU94" s="1"/>
  <c r="T120" i="2"/>
  <c r="T119" s="1"/>
  <c r="BK120"/>
  <c r="J120" s="1"/>
  <c r="J95" s="1"/>
  <c r="J31"/>
  <c r="AV95" i="1" s="1"/>
  <c r="AT95" s="1"/>
  <c r="AY94"/>
  <c r="W31"/>
  <c r="AW94"/>
  <c r="AK30"/>
  <c r="F31" i="2"/>
  <c r="AZ95" i="1" s="1"/>
  <c r="AZ94" s="1"/>
  <c r="AV94" s="1"/>
  <c r="AK29" s="1"/>
  <c r="BK119" i="2" l="1"/>
  <c r="J119" s="1"/>
  <c r="J94" s="1"/>
  <c r="AT94" i="1"/>
  <c r="W29"/>
  <c r="J28" i="2" l="1"/>
  <c r="AG95" i="1" s="1"/>
  <c r="AG94" s="1"/>
  <c r="AK26" s="1"/>
  <c r="AK35" s="1"/>
  <c r="AN94" l="1"/>
  <c r="J37" i="2"/>
  <c r="AN95" i="1"/>
</calcChain>
</file>

<file path=xl/sharedStrings.xml><?xml version="1.0" encoding="utf-8"?>
<sst xmlns="http://schemas.openxmlformats.org/spreadsheetml/2006/main" count="883" uniqueCount="260">
  <si>
    <t>Export Komplet</t>
  </si>
  <si>
    <t/>
  </si>
  <si>
    <t>2.0</t>
  </si>
  <si>
    <t>ZAMOK</t>
  </si>
  <si>
    <t>False</t>
  </si>
  <si>
    <t>{2591a832-be25-443c-985f-b37e58af3789}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</si>
  <si>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</si>
  <si>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</si>
  <si>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</si>
  <si>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</si>
  <si>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</si>
  <si>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</si>
  <si>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</si>
  <si>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</si>
  <si>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N18727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</si>
  <si>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</si>
  <si>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</si>
  <si>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Úročnice MK na p.č. 4301/13 - Stojánkovi</t>
  </si>
  <si>
    <t>KSO:</t>
  </si>
  <si>
    <t>CC-CZ:</t>
  </si>
  <si>
    <t>Místo:</t>
  </si>
  <si>
    <t xml:space="preserve"> </t>
  </si>
  <si>
    <t>Datum:</t>
  </si>
  <si>
    <t>18. 5. 2023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</si>
  <si>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</si>
  <si>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</si>
  <si>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</si>
  <si>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</si>
  <si>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</si>
  <si>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</si>
  <si>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</si>
  <si>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</si>
  <si>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</si>
  <si>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</si>
  <si>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</si>
  <si>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</si>
  <si>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</si>
  <si>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</si>
  <si>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</si>
  <si>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</si>
  <si>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</si>
  <si>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</si>
  <si>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</si>
  <si>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</si>
  <si>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</si>
  <si>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</si>
  <si>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</si>
  <si>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</si>
  <si>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</si>
  <si>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</si>
  <si>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</si>
  <si>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</si>
  <si>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</si>
  <si>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</si>
  <si>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</si>
  <si>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</si>
  <si>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</si>
  <si>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</si>
  <si>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</si>
  <si>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</si>
  <si>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</si>
  <si>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</si>
  <si>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</si>
  <si>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</si>
  <si>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</si>
  <si>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</si>
  <si>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</si>
  <si>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</si>
  <si>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</si>
  <si>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</si>
  <si>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</si>
  <si>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</si>
  <si>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</si>
  <si>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</si>
  <si>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</si>
  <si>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</si>
  <si>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</si>
  <si>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</si>
  <si>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</si>
  <si>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</si>
  <si>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</si>
  <si>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</si>
  <si>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</si>
  <si>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</si>
  <si>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</si>
  <si>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</si>
  <si>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</si>
  <si>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</si>
  <si>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</si>
  <si>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</si>
  <si>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</si>
  <si>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</si>
  <si>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</si>
  <si>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</si>
  <si>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</si>
  <si>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</si>
  <si>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</si>
  <si>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</si>
  <si>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</si>
  <si>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</si>
  <si>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</si>
  <si>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</si>
  <si>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</si>
  <si>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</si>
  <si>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</si>
  <si>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</si>
  <si>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</si>
  <si>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</si>
  <si>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</si>
  <si>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</si>
  <si>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</si>
  <si>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</si>
  <si>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</si>
  <si>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</si>
  <si>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</si>
  <si>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4</t>
  </si>
  <si>
    <t>1296751356</t>
  </si>
  <si>
    <t>VV</t>
  </si>
  <si>
    <t>"dobourání napojení ZU " 4,5 *1</t>
  </si>
  <si>
    <t>113107342</t>
  </si>
  <si>
    <t>Odstranění podkladu živičného tl přes 50 do 100 mm strojně pl do 50 m2</t>
  </si>
  <si>
    <t>-806658379</t>
  </si>
  <si>
    <t>" sanace +10% z celkové plochy" 276*1,1</t>
  </si>
  <si>
    <t>22</t>
  </si>
  <si>
    <t>132254101</t>
  </si>
  <si>
    <t>Hloubení rýh zapažených š do 800 mm v hornině třídy těžitelnosti I skupiny 3 objem do 20 m3 strojně</t>
  </si>
  <si>
    <t>m3</t>
  </si>
  <si>
    <t>1319463483</t>
  </si>
  <si>
    <t>"rýha pro obruby - pravá strana" 90*0,6*0,3</t>
  </si>
  <si>
    <t>"napříč - závěrný práh" 6*0,6*0,3</t>
  </si>
  <si>
    <t>Součet</t>
  </si>
  <si>
    <t>23</t>
  </si>
  <si>
    <t>162751117</t>
  </si>
  <si>
    <t>Vodorovné přemístění přes 9 000 do 10000 m výkopku/sypaniny z horniny třídy těžitelnosti I skupiny 1 až 3</t>
  </si>
  <si>
    <t>1583973225</t>
  </si>
  <si>
    <t>24</t>
  </si>
  <si>
    <t>162751119</t>
  </si>
  <si>
    <t>Příplatek k vodorovnému přemístění výkopku/sypaniny z horniny třídy těžitelnosti I skupiny 1 až 3 ZKD 1000 m přes 10000 m</t>
  </si>
  <si>
    <t>-1546730540</t>
  </si>
  <si>
    <t>26</t>
  </si>
  <si>
    <t>171201231</t>
  </si>
  <si>
    <t>Poplatek za uložení zeminy a kamení na recyklační skládce (skládkovné) kód odpadu 17 05 04</t>
  </si>
  <si>
    <t>t</t>
  </si>
  <si>
    <t>-830872726</t>
  </si>
  <si>
    <t>17,28*2</t>
  </si>
  <si>
    <t>25</t>
  </si>
  <si>
    <t>171251201</t>
  </si>
  <si>
    <t>Uložení sypaniny na skládky nebo meziskládky</t>
  </si>
  <si>
    <t>1881607988</t>
  </si>
  <si>
    <t>3</t>
  </si>
  <si>
    <t>181152302</t>
  </si>
  <si>
    <t>Úprava pláně pro silnice a dálnice v zářezech se zhutněním</t>
  </si>
  <si>
    <t>-1636691411</t>
  </si>
  <si>
    <t>27</t>
  </si>
  <si>
    <t>181351003</t>
  </si>
  <si>
    <t>Rozprostření ornice tl vrstvy do 200 mm pl do 100 m2 v rovině nebo ve svahu do 1:5 strojně</t>
  </si>
  <si>
    <t>1155035228</t>
  </si>
  <si>
    <t>"pás za obrubou" 90*1</t>
  </si>
  <si>
    <t>5</t>
  </si>
  <si>
    <t>Komunikace pozemní</t>
  </si>
  <si>
    <t>28</t>
  </si>
  <si>
    <t>566401111</t>
  </si>
  <si>
    <t>Úprava krytu z kameniva drceného pro nový kryt s doplněním kameniva drceného přes 0,06 do 0,08 m3/m2</t>
  </si>
  <si>
    <t>-1955790144</t>
  </si>
  <si>
    <t>"AC plocha + 5%" 276*1,05</t>
  </si>
  <si>
    <t>566901234</t>
  </si>
  <si>
    <t>Vyspravení podkladu po překopech inženýrských sítí plochy přes 15 m2 štěrkodrtí tl. 250 mm</t>
  </si>
  <si>
    <t>398799846</t>
  </si>
  <si>
    <t>"sanace pruh š.1m" 90*1</t>
  </si>
  <si>
    <t>6</t>
  </si>
  <si>
    <t>569831111</t>
  </si>
  <si>
    <t>Zpevnění krajnic štěrkodrtí tl 100 mm</t>
  </si>
  <si>
    <t>-2094251073</t>
  </si>
  <si>
    <t>"levá straana ke žlabu v š.0,75m" 90*0,75</t>
  </si>
  <si>
    <t>7</t>
  </si>
  <si>
    <t>565141111</t>
  </si>
  <si>
    <t>Vyrovnání povrchu dosavadních podkladů obalovaným kamenivem ACP (OK) tl 60 mm</t>
  </si>
  <si>
    <t>-380653769</t>
  </si>
  <si>
    <t>"celková AC plocha +3%" 276*1,03</t>
  </si>
  <si>
    <t>8</t>
  </si>
  <si>
    <t>573231107</t>
  </si>
  <si>
    <t>Postřik živičný spojovací ze silniční emulze v množství 0,40 kg/m2</t>
  </si>
  <si>
    <t>1156638978</t>
  </si>
  <si>
    <t>9</t>
  </si>
  <si>
    <t>577144111</t>
  </si>
  <si>
    <t>Asfaltový beton vrstva obrusná ACO 11 (ABS) tř. I tl 50 mm š do 3 m z nemodifikovaného asfaltu</t>
  </si>
  <si>
    <t>99557697</t>
  </si>
  <si>
    <t>Ostatní konstrukce a práce, bourání</t>
  </si>
  <si>
    <t>29</t>
  </si>
  <si>
    <t>916131213</t>
  </si>
  <si>
    <t>Osazení silničního obrubníku betonového stojatého s boční opěrou do lože z betonu prostého</t>
  </si>
  <si>
    <t>m</t>
  </si>
  <si>
    <t>-1709745276</t>
  </si>
  <si>
    <t>"strana P" 90</t>
  </si>
  <si>
    <t>"závěr práh"6</t>
  </si>
  <si>
    <t>30</t>
  </si>
  <si>
    <t>M</t>
  </si>
  <si>
    <t>59217032</t>
  </si>
  <si>
    <t>obrubník betonový silniční 1000x150x150mm</t>
  </si>
  <si>
    <t>-115690958</t>
  </si>
  <si>
    <t>96*1,02 'Přepočtené koeficientem množství</t>
  </si>
  <si>
    <t>31</t>
  </si>
  <si>
    <t>916991121</t>
  </si>
  <si>
    <t>Lože pod obrubníky, krajníky nebo obruby z dlažebních kostek z betonu prostého</t>
  </si>
  <si>
    <t>-1305807519</t>
  </si>
  <si>
    <t>96*0,25*0,25</t>
  </si>
  <si>
    <t>10</t>
  </si>
  <si>
    <t>919732211</t>
  </si>
  <si>
    <t>Styčná spára napojení nového živičného povrchu na stávající za tepla š 15 mm hl 25 mm s prořezáním</t>
  </si>
  <si>
    <t>-1436589215</t>
  </si>
  <si>
    <t>11</t>
  </si>
  <si>
    <t>919735112</t>
  </si>
  <si>
    <t>Řezání stávajícího živičného krytu hl do 100 mm</t>
  </si>
  <si>
    <t>1807653231</t>
  </si>
  <si>
    <t>12</t>
  </si>
  <si>
    <t>938909611</t>
  </si>
  <si>
    <t>Odstranění nánosu na krajnicích tl do 100 mm</t>
  </si>
  <si>
    <t>1742203939</t>
  </si>
  <si>
    <t>997</t>
  </si>
  <si>
    <t>Přesun sutě</t>
  </si>
  <si>
    <t>14</t>
  </si>
  <si>
    <t>997221551</t>
  </si>
  <si>
    <t>Vodorovná doprava suti ze sypkých materiálů do 1 km</t>
  </si>
  <si>
    <t>1752802000</t>
  </si>
  <si>
    <t>997221559</t>
  </si>
  <si>
    <t>Příplatek ZKD 1 km u vodorovné dopravy suti ze sypkých materiálů</t>
  </si>
  <si>
    <t>-1403776031</t>
  </si>
  <si>
    <t>"Vybourané AC - Benešov" (0,99+66,792) *10</t>
  </si>
  <si>
    <t>"ostatní - Přibyšice" 11,34*10</t>
  </si>
  <si>
    <t>16</t>
  </si>
  <si>
    <t>997221873</t>
  </si>
  <si>
    <t>Poplatek za uložení stavebního odpadu na recyklační skládce (skládkovné) zeminy a kamení zatříděného do Katalogu odpadů pod kódem 17 05 04</t>
  </si>
  <si>
    <t>-119957888</t>
  </si>
  <si>
    <t>" vybourané ŠD + hlína - Přibyšice" 11,34</t>
  </si>
  <si>
    <t>18</t>
  </si>
  <si>
    <t>997221875</t>
  </si>
  <si>
    <t>Poplatek za uložení stavebního odpadu na recyklační skládce (skládkovné) asfaltového bez obsahu dehtu zatříděného do Katalogu odpadů pod kódem 17 03 02</t>
  </si>
  <si>
    <t>81173623</t>
  </si>
  <si>
    <t>"Vybourané AC - Benešov" 0,99+66,792</t>
  </si>
  <si>
    <t>998</t>
  </si>
  <si>
    <t>Přesun hmot</t>
  </si>
  <si>
    <t>19</t>
  </si>
  <si>
    <t>998225111</t>
  </si>
  <si>
    <t>Přesun hmot pro pozemní komunikace s krytem z kamene, monolitickým betonovým nebo živičným</t>
  </si>
  <si>
    <t>-991330330</t>
  </si>
  <si>
    <t>VRN</t>
  </si>
  <si>
    <t>Vedlejší rozpočtové náklady</t>
  </si>
  <si>
    <t>20</t>
  </si>
  <si>
    <t>011002001</t>
  </si>
  <si>
    <t>Vytýčení - kontrola inženýrských sítí</t>
  </si>
  <si>
    <t>kpl</t>
  </si>
  <si>
    <t>1862005357</t>
  </si>
  <si>
    <t>070001000</t>
  </si>
  <si>
    <t xml:space="preserve">Provozní vlivy - DIO </t>
  </si>
  <si>
    <t>-1420233265</t>
  </si>
  <si>
    <t>32</t>
  </si>
  <si>
    <t>090001000</t>
  </si>
  <si>
    <t>Ostatní náklady - přeprava strojů</t>
  </si>
  <si>
    <t>1024</t>
  </si>
  <si>
    <t>-246646910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</si>
</sst>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5"/>
      <c r="BS13" s="16" t="s">
        <v>6</v>
      </c>
    </row>
    <row r="14" spans="1:74" ht="12.75">
      <c r="B14" s="20"/>
      <c r="C14" s="21"/>
      <c r="D14" s="21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ROUND(AG94,2)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34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36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2)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2)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49" t="s">
        <v>45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N18727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Úročnice MK na p.č. 4301/13 - Stojánkovi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18. 5. 2023</v>
      </c>
      <c r="AN87" s="255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53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6" t="str">
        <f>IF(E20="","",E20)</f>
        <v xml:space="preserve"> 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54</v>
      </c>
      <c r="D92" s="265"/>
      <c r="E92" s="265"/>
      <c r="F92" s="265"/>
      <c r="G92" s="265"/>
      <c r="H92" s="72"/>
      <c r="I92" s="266" t="s">
        <v>55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56</v>
      </c>
      <c r="AH92" s="265"/>
      <c r="AI92" s="265"/>
      <c r="AJ92" s="265"/>
      <c r="AK92" s="265"/>
      <c r="AL92" s="265"/>
      <c r="AM92" s="265"/>
      <c r="AN92" s="266" t="s">
        <v>57</v>
      </c>
      <c r="AO92" s="265"/>
      <c r="AP92" s="26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24.75" customHeight="1">
      <c r="A95" s="91" t="s">
        <v>76</v>
      </c>
      <c r="B95" s="92"/>
      <c r="C95" s="93"/>
      <c r="D95" s="271" t="s">
        <v>14</v>
      </c>
      <c r="E95" s="271"/>
      <c r="F95" s="271"/>
      <c r="G95" s="271"/>
      <c r="H95" s="271"/>
      <c r="I95" s="94"/>
      <c r="J95" s="271" t="s">
        <v>17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'N27 - Úročnice MK na p...'!J28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77</v>
      </c>
      <c r="AR95" s="96"/>
      <c r="AS95" s="97">
        <v>0</v>
      </c>
      <c r="AT95" s="98">
        <f>ROUND(SUM(AV95:AW95),2)</f>
        <v>0</v>
      </c>
      <c r="AU95" s="99">
        <f>'N27 - Úročnice MK na p...'!P119</f>
        <v>0</v>
      </c>
      <c r="AV95" s="98">
        <f>'N27 - Úročnice MK na p...'!J31</f>
        <v>0</v>
      </c>
      <c r="AW95" s="98">
        <f>'N27 - Úročnice MK na p...'!J32</f>
        <v>0</v>
      </c>
      <c r="AX95" s="98">
        <f>'N27 - Úročnice MK na p...'!J33</f>
        <v>0</v>
      </c>
      <c r="AY95" s="98">
        <f>'N27 - Úročnice MK na p...'!J34</f>
        <v>0</v>
      </c>
      <c r="AZ95" s="98">
        <f>'N27 - Úročnice MK na p...'!F31</f>
        <v>0</v>
      </c>
      <c r="BA95" s="98">
        <f>'N27 - Úročnice MK na p...'!F32</f>
        <v>0</v>
      </c>
      <c r="BB95" s="98">
        <f>'N27 - Úročnice MK na p...'!F33</f>
        <v>0</v>
      </c>
      <c r="BC95" s="98">
        <f>'N27 - Úročnice MK na p...'!F34</f>
        <v>0</v>
      </c>
      <c r="BD95" s="100">
        <f>'N27 - Úročnice MK na 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bB3VOFifCSoYiClKq7XWE71yzWhbhC+Z9PjD25K56w5JoM6U+NTD57G9wK88SUxZK9rEcTkZFTNLt+hKg/pe0w==" saltValue="VFq5U4L3/HIni4IqzUe2zD3bnV7HTtxqaUzrNhcvPYvNTJp+0Z/hHnd1WA3EWPwZAiIs0BluHGrBfGFgZ8YcT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27 - Úročnice MK na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7"/>
  <sheetViews>
    <sheetView showGridLines="0" tabSelected="1" topLeftCell="A74" workbookViewId="0">
      <selection activeCell="F38" sqref="F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5" t="s">
        <v>17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18. 5. 2023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26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27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29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26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31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26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33</v>
      </c>
      <c r="E28" s="33"/>
      <c r="F28" s="33"/>
      <c r="G28" s="33"/>
      <c r="H28" s="33"/>
      <c r="I28" s="33"/>
      <c r="J28" s="114">
        <f>ROUND(J119,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35</v>
      </c>
      <c r="G30" s="33"/>
      <c r="H30" s="33"/>
      <c r="I30" s="115" t="s">
        <v>34</v>
      </c>
      <c r="J30" s="115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37</v>
      </c>
      <c r="E31" s="106" t="s">
        <v>38</v>
      </c>
      <c r="F31" s="117">
        <f>ROUND((SUM(BE119:BE176)),  2)</f>
        <v>0</v>
      </c>
      <c r="G31" s="33"/>
      <c r="H31" s="33"/>
      <c r="I31" s="118">
        <v>0.21</v>
      </c>
      <c r="J31" s="117">
        <f>ROUND(((SUM(BE119:BE176))*I31),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39</v>
      </c>
      <c r="F32" s="117">
        <f>ROUND((SUM(BF119:BF176)),  2)</f>
        <v>0</v>
      </c>
      <c r="G32" s="33"/>
      <c r="H32" s="33"/>
      <c r="I32" s="118">
        <v>0.15</v>
      </c>
      <c r="J32" s="117">
        <f>ROUND(((SUM(BF119:BF176))*I32),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40</v>
      </c>
      <c r="F33" s="117">
        <f>ROUND((SUM(BG119:BG176)),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41</v>
      </c>
      <c r="F34" s="117">
        <f>ROUND((SUM(BH119:BH176)),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42</v>
      </c>
      <c r="F35" s="117">
        <f>ROUND((SUM(BI119:BI176)),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43</v>
      </c>
      <c r="E37" s="121"/>
      <c r="F37" s="121"/>
      <c r="G37" s="122" t="s">
        <v>44</v>
      </c>
      <c r="H37" s="123" t="s">
        <v>45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53" t="str">
        <f>E7</f>
        <v>Úročnice MK na p.č. 4301/13 - Stojánkovi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18. 5. 2023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hidden="1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hidden="1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J119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5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J120</f>
        <v>0</v>
      </c>
      <c r="K95" s="142"/>
      <c r="L95" s="146"/>
    </row>
    <row r="96" spans="1:47" s="10" customFormat="1" ht="19.899999999999999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J121</f>
        <v>0</v>
      </c>
      <c r="K96" s="148"/>
      <c r="L96" s="152"/>
    </row>
    <row r="97" spans="1:31" s="10" customFormat="1" ht="19.899999999999999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J138</f>
        <v>0</v>
      </c>
      <c r="K97" s="148"/>
      <c r="L97" s="152"/>
    </row>
    <row r="98" spans="1:31" s="10" customFormat="1" ht="19.899999999999999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J149</f>
        <v>0</v>
      </c>
      <c r="K98" s="148"/>
      <c r="L98" s="152"/>
    </row>
    <row r="99" spans="1:31" s="10" customFormat="1" ht="19.899999999999999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J161</f>
        <v>0</v>
      </c>
      <c r="K99" s="148"/>
      <c r="L99" s="152"/>
    </row>
    <row r="100" spans="1:31" s="10" customFormat="1" ht="19.899999999999999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J171</f>
        <v>0</v>
      </c>
      <c r="K100" s="148"/>
      <c r="L100" s="152"/>
    </row>
    <row r="101" spans="1:31" s="9" customFormat="1" ht="24.95" hidden="1" customHeight="1">
      <c r="B101" s="141"/>
      <c r="C101" s="142"/>
      <c r="D101" s="143" t="s">
        <v>93</v>
      </c>
      <c r="E101" s="144"/>
      <c r="F101" s="144"/>
      <c r="G101" s="144"/>
      <c r="H101" s="144"/>
      <c r="I101" s="144"/>
      <c r="J101" s="145">
        <f>J173</f>
        <v>0</v>
      </c>
      <c r="K101" s="142"/>
      <c r="L101" s="146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94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3" t="str">
        <f>E7</f>
        <v>Úročnice MK na p.č. 4301/13 - Stojánkovi</v>
      </c>
      <c r="F111" s="280"/>
      <c r="G111" s="280"/>
      <c r="H111" s="28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F10</f>
        <v xml:space="preserve"> </v>
      </c>
      <c r="G113" s="35"/>
      <c r="H113" s="35"/>
      <c r="I113" s="28" t="s">
        <v>22</v>
      </c>
      <c r="J113" s="65" t="str">
        <f>IF(J10="","",J10)</f>
        <v>18. 5. 2023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E13</f>
        <v xml:space="preserve"> </v>
      </c>
      <c r="G115" s="35"/>
      <c r="H115" s="35"/>
      <c r="I115" s="28" t="s">
        <v>29</v>
      </c>
      <c r="J115" s="31" t="str">
        <f>E19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IF(E16="","",E16)</f>
        <v>Vyplň údaj</v>
      </c>
      <c r="G116" s="35"/>
      <c r="H116" s="35"/>
      <c r="I116" s="28" t="s">
        <v>31</v>
      </c>
      <c r="J116" s="31" t="str">
        <f>E22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3"/>
      <c r="B118" s="154"/>
      <c r="C118" s="155" t="s">
        <v>95</v>
      </c>
      <c r="D118" s="156" t="s">
        <v>58</v>
      </c>
      <c r="E118" s="156" t="s">
        <v>54</v>
      </c>
      <c r="F118" s="156" t="s">
        <v>55</v>
      </c>
      <c r="G118" s="156" t="s">
        <v>96</v>
      </c>
      <c r="H118" s="156" t="s">
        <v>97</v>
      </c>
      <c r="I118" s="156" t="s">
        <v>98</v>
      </c>
      <c r="J118" s="157" t="s">
        <v>84</v>
      </c>
      <c r="K118" s="158" t="s">
        <v>99</v>
      </c>
      <c r="L118" s="159"/>
      <c r="M118" s="74" t="s">
        <v>1</v>
      </c>
      <c r="N118" s="75" t="s">
        <v>37</v>
      </c>
      <c r="O118" s="75" t="s">
        <v>100</v>
      </c>
      <c r="P118" s="75" t="s">
        <v>101</v>
      </c>
      <c r="Q118" s="75" t="s">
        <v>102</v>
      </c>
      <c r="R118" s="75" t="s">
        <v>103</v>
      </c>
      <c r="S118" s="75" t="s">
        <v>104</v>
      </c>
      <c r="T118" s="76" t="s">
        <v>105</v>
      </c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</row>
    <row r="119" spans="1:65" s="2" customFormat="1" ht="22.9" customHeight="1">
      <c r="A119" s="33"/>
      <c r="B119" s="34"/>
      <c r="C119" s="81" t="s">
        <v>106</v>
      </c>
      <c r="D119" s="35"/>
      <c r="E119" s="35"/>
      <c r="F119" s="35"/>
      <c r="G119" s="35"/>
      <c r="H119" s="35"/>
      <c r="I119" s="35"/>
      <c r="J119" s="160">
        <f>BK119</f>
        <v>0</v>
      </c>
      <c r="K119" s="35"/>
      <c r="L119" s="38"/>
      <c r="M119" s="77"/>
      <c r="N119" s="161"/>
      <c r="O119" s="78"/>
      <c r="P119" s="162">
        <f>P120+P173</f>
        <v>0</v>
      </c>
      <c r="Q119" s="78"/>
      <c r="R119" s="162">
        <f>R120+R173</f>
        <v>186.0124998</v>
      </c>
      <c r="S119" s="78"/>
      <c r="T119" s="163">
        <f>T120+T173</f>
        <v>79.122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86</v>
      </c>
      <c r="BK119" s="164">
        <f>BK120+BK173</f>
        <v>0</v>
      </c>
    </row>
    <row r="120" spans="1:65" s="12" customFormat="1" ht="25.9" customHeight="1">
      <c r="B120" s="165"/>
      <c r="C120" s="166"/>
      <c r="D120" s="167" t="s">
        <v>72</v>
      </c>
      <c r="E120" s="168" t="s">
        <v>107</v>
      </c>
      <c r="F120" s="168" t="s">
        <v>108</v>
      </c>
      <c r="G120" s="166"/>
      <c r="H120" s="166"/>
      <c r="I120" s="169"/>
      <c r="J120" s="170">
        <f>BK120</f>
        <v>0</v>
      </c>
      <c r="K120" s="166"/>
      <c r="L120" s="171"/>
      <c r="M120" s="172"/>
      <c r="N120" s="173"/>
      <c r="O120" s="173"/>
      <c r="P120" s="174">
        <f>P121+P138+P149+P161+P171</f>
        <v>0</v>
      </c>
      <c r="Q120" s="173"/>
      <c r="R120" s="174">
        <f>R121+R138+R149+R161+R171</f>
        <v>186.0124998</v>
      </c>
      <c r="S120" s="173"/>
      <c r="T120" s="175">
        <f>T121+T138+T149+T161+T171</f>
        <v>79.122</v>
      </c>
      <c r="AR120" s="176" t="s">
        <v>78</v>
      </c>
      <c r="AT120" s="177" t="s">
        <v>72</v>
      </c>
      <c r="AU120" s="177" t="s">
        <v>73</v>
      </c>
      <c r="AY120" s="176" t="s">
        <v>109</v>
      </c>
      <c r="BK120" s="178">
        <f>BK121+BK138+BK149+BK161+BK171</f>
        <v>0</v>
      </c>
    </row>
    <row r="121" spans="1:65" s="12" customFormat="1" ht="22.9" customHeight="1">
      <c r="B121" s="165"/>
      <c r="C121" s="166"/>
      <c r="D121" s="167" t="s">
        <v>72</v>
      </c>
      <c r="E121" s="179" t="s">
        <v>78</v>
      </c>
      <c r="F121" s="179" t="s">
        <v>110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SUM(P122:P137)</f>
        <v>0</v>
      </c>
      <c r="Q121" s="173"/>
      <c r="R121" s="174">
        <f>SUM(R122:R137)</f>
        <v>0</v>
      </c>
      <c r="S121" s="173"/>
      <c r="T121" s="175">
        <f>SUM(T122:T137)</f>
        <v>67.781999999999996</v>
      </c>
      <c r="AR121" s="176" t="s">
        <v>78</v>
      </c>
      <c r="AT121" s="177" t="s">
        <v>72</v>
      </c>
      <c r="AU121" s="177" t="s">
        <v>78</v>
      </c>
      <c r="AY121" s="176" t="s">
        <v>109</v>
      </c>
      <c r="BK121" s="178">
        <f>SUM(BK122:BK137)</f>
        <v>0</v>
      </c>
    </row>
    <row r="122" spans="1:65" s="2" customFormat="1" ht="16.5" customHeight="1">
      <c r="A122" s="33"/>
      <c r="B122" s="34"/>
      <c r="C122" s="181" t="s">
        <v>78</v>
      </c>
      <c r="D122" s="181" t="s">
        <v>111</v>
      </c>
      <c r="E122" s="182" t="s">
        <v>112</v>
      </c>
      <c r="F122" s="183" t="s">
        <v>113</v>
      </c>
      <c r="G122" s="184" t="s">
        <v>114</v>
      </c>
      <c r="H122" s="185">
        <v>4.5</v>
      </c>
      <c r="I122" s="186"/>
      <c r="J122" s="187">
        <f>ROUND(I122*H122,2)</f>
        <v>0</v>
      </c>
      <c r="K122" s="188"/>
      <c r="L122" s="38"/>
      <c r="M122" s="189" t="s">
        <v>1</v>
      </c>
      <c r="N122" s="190" t="s">
        <v>38</v>
      </c>
      <c r="O122" s="70"/>
      <c r="P122" s="191">
        <f>O122*H122</f>
        <v>0</v>
      </c>
      <c r="Q122" s="191">
        <v>0</v>
      </c>
      <c r="R122" s="191">
        <f>Q122*H122</f>
        <v>0</v>
      </c>
      <c r="S122" s="191">
        <v>0.22</v>
      </c>
      <c r="T122" s="192">
        <f>S122*H122</f>
        <v>0.99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3" t="s">
        <v>115</v>
      </c>
      <c r="AT122" s="193" t="s">
        <v>111</v>
      </c>
      <c r="AU122" s="193" t="s">
        <v>80</v>
      </c>
      <c r="AY122" s="16" t="s">
        <v>109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6" t="s">
        <v>78</v>
      </c>
      <c r="BK122" s="194">
        <f>ROUND(I122*H122,2)</f>
        <v>0</v>
      </c>
      <c r="BL122" s="16" t="s">
        <v>115</v>
      </c>
      <c r="BM122" s="193" t="s">
        <v>116</v>
      </c>
    </row>
    <row r="123" spans="1:65" s="13" customFormat="1" ht="11.25">
      <c r="B123" s="195"/>
      <c r="C123" s="196"/>
      <c r="D123" s="197" t="s">
        <v>117</v>
      </c>
      <c r="E123" s="198" t="s">
        <v>1</v>
      </c>
      <c r="F123" s="199" t="s">
        <v>118</v>
      </c>
      <c r="G123" s="196"/>
      <c r="H123" s="200">
        <v>4.5</v>
      </c>
      <c r="I123" s="201"/>
      <c r="J123" s="196"/>
      <c r="K123" s="196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117</v>
      </c>
      <c r="AU123" s="206" t="s">
        <v>80</v>
      </c>
      <c r="AV123" s="13" t="s">
        <v>80</v>
      </c>
      <c r="AW123" s="13" t="s">
        <v>30</v>
      </c>
      <c r="AX123" s="13" t="s">
        <v>78</v>
      </c>
      <c r="AY123" s="206" t="s">
        <v>109</v>
      </c>
    </row>
    <row r="124" spans="1:65" s="2" customFormat="1" ht="24.2" customHeight="1">
      <c r="A124" s="33"/>
      <c r="B124" s="34"/>
      <c r="C124" s="181" t="s">
        <v>80</v>
      </c>
      <c r="D124" s="181" t="s">
        <v>111</v>
      </c>
      <c r="E124" s="182" t="s">
        <v>119</v>
      </c>
      <c r="F124" s="183" t="s">
        <v>120</v>
      </c>
      <c r="G124" s="184" t="s">
        <v>114</v>
      </c>
      <c r="H124" s="185">
        <v>303.60000000000002</v>
      </c>
      <c r="I124" s="186"/>
      <c r="J124" s="187">
        <f>ROUND(I124*H124,2)</f>
        <v>0</v>
      </c>
      <c r="K124" s="188"/>
      <c r="L124" s="38"/>
      <c r="M124" s="189" t="s">
        <v>1</v>
      </c>
      <c r="N124" s="190" t="s">
        <v>38</v>
      </c>
      <c r="O124" s="70"/>
      <c r="P124" s="191">
        <f>O124*H124</f>
        <v>0</v>
      </c>
      <c r="Q124" s="191">
        <v>0</v>
      </c>
      <c r="R124" s="191">
        <f>Q124*H124</f>
        <v>0</v>
      </c>
      <c r="S124" s="191">
        <v>0.22</v>
      </c>
      <c r="T124" s="192">
        <f>S124*H124</f>
        <v>66.792000000000002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3" t="s">
        <v>115</v>
      </c>
      <c r="AT124" s="193" t="s">
        <v>111</v>
      </c>
      <c r="AU124" s="193" t="s">
        <v>80</v>
      </c>
      <c r="AY124" s="16" t="s">
        <v>109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6" t="s">
        <v>78</v>
      </c>
      <c r="BK124" s="194">
        <f>ROUND(I124*H124,2)</f>
        <v>0</v>
      </c>
      <c r="BL124" s="16" t="s">
        <v>115</v>
      </c>
      <c r="BM124" s="193" t="s">
        <v>121</v>
      </c>
    </row>
    <row r="125" spans="1:65" s="13" customFormat="1" ht="11.25">
      <c r="B125" s="195"/>
      <c r="C125" s="196"/>
      <c r="D125" s="197" t="s">
        <v>117</v>
      </c>
      <c r="E125" s="198" t="s">
        <v>1</v>
      </c>
      <c r="F125" s="199" t="s">
        <v>122</v>
      </c>
      <c r="G125" s="196"/>
      <c r="H125" s="200">
        <v>303.60000000000002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117</v>
      </c>
      <c r="AU125" s="206" t="s">
        <v>80</v>
      </c>
      <c r="AV125" s="13" t="s">
        <v>80</v>
      </c>
      <c r="AW125" s="13" t="s">
        <v>30</v>
      </c>
      <c r="AX125" s="13" t="s">
        <v>78</v>
      </c>
      <c r="AY125" s="206" t="s">
        <v>109</v>
      </c>
    </row>
    <row r="126" spans="1:65" s="2" customFormat="1" ht="33" customHeight="1">
      <c r="A126" s="33"/>
      <c r="B126" s="34"/>
      <c r="C126" s="181" t="s">
        <v>123</v>
      </c>
      <c r="D126" s="181" t="s">
        <v>111</v>
      </c>
      <c r="E126" s="182" t="s">
        <v>124</v>
      </c>
      <c r="F126" s="183" t="s">
        <v>125</v>
      </c>
      <c r="G126" s="184" t="s">
        <v>126</v>
      </c>
      <c r="H126" s="185">
        <v>17.28</v>
      </c>
      <c r="I126" s="186"/>
      <c r="J126" s="187">
        <f>ROUND(I126*H126,2)</f>
        <v>0</v>
      </c>
      <c r="K126" s="188"/>
      <c r="L126" s="38"/>
      <c r="M126" s="189" t="s">
        <v>1</v>
      </c>
      <c r="N126" s="190" t="s">
        <v>38</v>
      </c>
      <c r="O126" s="7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3" t="s">
        <v>115</v>
      </c>
      <c r="AT126" s="193" t="s">
        <v>111</v>
      </c>
      <c r="AU126" s="193" t="s">
        <v>80</v>
      </c>
      <c r="AY126" s="16" t="s">
        <v>109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6" t="s">
        <v>78</v>
      </c>
      <c r="BK126" s="194">
        <f>ROUND(I126*H126,2)</f>
        <v>0</v>
      </c>
      <c r="BL126" s="16" t="s">
        <v>115</v>
      </c>
      <c r="BM126" s="193" t="s">
        <v>127</v>
      </c>
    </row>
    <row r="127" spans="1:65" s="13" customFormat="1" ht="11.25">
      <c r="B127" s="195"/>
      <c r="C127" s="196"/>
      <c r="D127" s="197" t="s">
        <v>117</v>
      </c>
      <c r="E127" s="198" t="s">
        <v>1</v>
      </c>
      <c r="F127" s="199" t="s">
        <v>128</v>
      </c>
      <c r="G127" s="196"/>
      <c r="H127" s="200">
        <v>16.2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117</v>
      </c>
      <c r="AU127" s="206" t="s">
        <v>80</v>
      </c>
      <c r="AV127" s="13" t="s">
        <v>80</v>
      </c>
      <c r="AW127" s="13" t="s">
        <v>30</v>
      </c>
      <c r="AX127" s="13" t="s">
        <v>73</v>
      </c>
      <c r="AY127" s="206" t="s">
        <v>109</v>
      </c>
    </row>
    <row r="128" spans="1:65" s="13" customFormat="1" ht="11.25">
      <c r="B128" s="195"/>
      <c r="C128" s="196"/>
      <c r="D128" s="197" t="s">
        <v>117</v>
      </c>
      <c r="E128" s="198" t="s">
        <v>1</v>
      </c>
      <c r="F128" s="199" t="s">
        <v>129</v>
      </c>
      <c r="G128" s="196"/>
      <c r="H128" s="200">
        <v>1.08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117</v>
      </c>
      <c r="AU128" s="206" t="s">
        <v>80</v>
      </c>
      <c r="AV128" s="13" t="s">
        <v>80</v>
      </c>
      <c r="AW128" s="13" t="s">
        <v>30</v>
      </c>
      <c r="AX128" s="13" t="s">
        <v>73</v>
      </c>
      <c r="AY128" s="206" t="s">
        <v>109</v>
      </c>
    </row>
    <row r="129" spans="1:65" s="14" customFormat="1" ht="11.25">
      <c r="B129" s="207"/>
      <c r="C129" s="208"/>
      <c r="D129" s="197" t="s">
        <v>117</v>
      </c>
      <c r="E129" s="209" t="s">
        <v>1</v>
      </c>
      <c r="F129" s="210" t="s">
        <v>130</v>
      </c>
      <c r="G129" s="208"/>
      <c r="H129" s="211">
        <v>17.28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117</v>
      </c>
      <c r="AU129" s="217" t="s">
        <v>80</v>
      </c>
      <c r="AV129" s="14" t="s">
        <v>115</v>
      </c>
      <c r="AW129" s="14" t="s">
        <v>30</v>
      </c>
      <c r="AX129" s="14" t="s">
        <v>78</v>
      </c>
      <c r="AY129" s="217" t="s">
        <v>109</v>
      </c>
    </row>
    <row r="130" spans="1:65" s="2" customFormat="1" ht="37.9" customHeight="1">
      <c r="A130" s="33"/>
      <c r="B130" s="34"/>
      <c r="C130" s="181" t="s">
        <v>131</v>
      </c>
      <c r="D130" s="181" t="s">
        <v>111</v>
      </c>
      <c r="E130" s="182" t="s">
        <v>132</v>
      </c>
      <c r="F130" s="183" t="s">
        <v>133</v>
      </c>
      <c r="G130" s="184" t="s">
        <v>126</v>
      </c>
      <c r="H130" s="185">
        <v>17.28</v>
      </c>
      <c r="I130" s="186"/>
      <c r="J130" s="187">
        <f>ROUND(I130*H130,2)</f>
        <v>0</v>
      </c>
      <c r="K130" s="188"/>
      <c r="L130" s="38"/>
      <c r="M130" s="189" t="s">
        <v>1</v>
      </c>
      <c r="N130" s="190" t="s">
        <v>38</v>
      </c>
      <c r="O130" s="70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3" t="s">
        <v>115</v>
      </c>
      <c r="AT130" s="193" t="s">
        <v>111</v>
      </c>
      <c r="AU130" s="193" t="s">
        <v>80</v>
      </c>
      <c r="AY130" s="16" t="s">
        <v>109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78</v>
      </c>
      <c r="BK130" s="194">
        <f>ROUND(I130*H130,2)</f>
        <v>0</v>
      </c>
      <c r="BL130" s="16" t="s">
        <v>115</v>
      </c>
      <c r="BM130" s="193" t="s">
        <v>134</v>
      </c>
    </row>
    <row r="131" spans="1:65" s="2" customFormat="1" ht="37.9" customHeight="1">
      <c r="A131" s="33"/>
      <c r="B131" s="34"/>
      <c r="C131" s="181" t="s">
        <v>135</v>
      </c>
      <c r="D131" s="181" t="s">
        <v>111</v>
      </c>
      <c r="E131" s="182" t="s">
        <v>136</v>
      </c>
      <c r="F131" s="183" t="s">
        <v>137</v>
      </c>
      <c r="G131" s="184" t="s">
        <v>126</v>
      </c>
      <c r="H131" s="185">
        <v>17.28</v>
      </c>
      <c r="I131" s="186"/>
      <c r="J131" s="187">
        <f>ROUND(I131*H131,2)</f>
        <v>0</v>
      </c>
      <c r="K131" s="188"/>
      <c r="L131" s="38"/>
      <c r="M131" s="189" t="s">
        <v>1</v>
      </c>
      <c r="N131" s="190" t="s">
        <v>38</v>
      </c>
      <c r="O131" s="70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3" t="s">
        <v>115</v>
      </c>
      <c r="AT131" s="193" t="s">
        <v>111</v>
      </c>
      <c r="AU131" s="193" t="s">
        <v>80</v>
      </c>
      <c r="AY131" s="16" t="s">
        <v>109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6" t="s">
        <v>78</v>
      </c>
      <c r="BK131" s="194">
        <f>ROUND(I131*H131,2)</f>
        <v>0</v>
      </c>
      <c r="BL131" s="16" t="s">
        <v>115</v>
      </c>
      <c r="BM131" s="193" t="s">
        <v>138</v>
      </c>
    </row>
    <row r="132" spans="1:65" s="2" customFormat="1" ht="33" customHeight="1">
      <c r="A132" s="33"/>
      <c r="B132" s="34"/>
      <c r="C132" s="181" t="s">
        <v>139</v>
      </c>
      <c r="D132" s="181" t="s">
        <v>111</v>
      </c>
      <c r="E132" s="182" t="s">
        <v>140</v>
      </c>
      <c r="F132" s="183" t="s">
        <v>141</v>
      </c>
      <c r="G132" s="184" t="s">
        <v>142</v>
      </c>
      <c r="H132" s="185">
        <v>34.56</v>
      </c>
      <c r="I132" s="186"/>
      <c r="J132" s="187">
        <f>ROUND(I132*H132,2)</f>
        <v>0</v>
      </c>
      <c r="K132" s="188"/>
      <c r="L132" s="38"/>
      <c r="M132" s="189" t="s">
        <v>1</v>
      </c>
      <c r="N132" s="190" t="s">
        <v>38</v>
      </c>
      <c r="O132" s="70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3" t="s">
        <v>115</v>
      </c>
      <c r="AT132" s="193" t="s">
        <v>111</v>
      </c>
      <c r="AU132" s="193" t="s">
        <v>80</v>
      </c>
      <c r="AY132" s="16" t="s">
        <v>109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6" t="s">
        <v>78</v>
      </c>
      <c r="BK132" s="194">
        <f>ROUND(I132*H132,2)</f>
        <v>0</v>
      </c>
      <c r="BL132" s="16" t="s">
        <v>115</v>
      </c>
      <c r="BM132" s="193" t="s">
        <v>143</v>
      </c>
    </row>
    <row r="133" spans="1:65" s="13" customFormat="1" ht="11.25">
      <c r="B133" s="195"/>
      <c r="C133" s="196"/>
      <c r="D133" s="197" t="s">
        <v>117</v>
      </c>
      <c r="E133" s="198" t="s">
        <v>1</v>
      </c>
      <c r="F133" s="199" t="s">
        <v>144</v>
      </c>
      <c r="G133" s="196"/>
      <c r="H133" s="200">
        <v>34.56</v>
      </c>
      <c r="I133" s="201"/>
      <c r="J133" s="196"/>
      <c r="K133" s="196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117</v>
      </c>
      <c r="AU133" s="206" t="s">
        <v>80</v>
      </c>
      <c r="AV133" s="13" t="s">
        <v>80</v>
      </c>
      <c r="AW133" s="13" t="s">
        <v>30</v>
      </c>
      <c r="AX133" s="13" t="s">
        <v>78</v>
      </c>
      <c r="AY133" s="206" t="s">
        <v>109</v>
      </c>
    </row>
    <row r="134" spans="1:65" s="2" customFormat="1" ht="16.5" customHeight="1">
      <c r="A134" s="33"/>
      <c r="B134" s="34"/>
      <c r="C134" s="181" t="s">
        <v>145</v>
      </c>
      <c r="D134" s="181" t="s">
        <v>111</v>
      </c>
      <c r="E134" s="182" t="s">
        <v>146</v>
      </c>
      <c r="F134" s="183" t="s">
        <v>147</v>
      </c>
      <c r="G134" s="184" t="s">
        <v>126</v>
      </c>
      <c r="H134" s="185">
        <v>17.28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38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115</v>
      </c>
      <c r="AT134" s="193" t="s">
        <v>111</v>
      </c>
      <c r="AU134" s="193" t="s">
        <v>80</v>
      </c>
      <c r="AY134" s="16" t="s">
        <v>109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78</v>
      </c>
      <c r="BK134" s="194">
        <f>ROUND(I134*H134,2)</f>
        <v>0</v>
      </c>
      <c r="BL134" s="16" t="s">
        <v>115</v>
      </c>
      <c r="BM134" s="193" t="s">
        <v>148</v>
      </c>
    </row>
    <row r="135" spans="1:65" s="2" customFormat="1" ht="24.2" customHeight="1">
      <c r="A135" s="33"/>
      <c r="B135" s="34"/>
      <c r="C135" s="181" t="s">
        <v>149</v>
      </c>
      <c r="D135" s="181" t="s">
        <v>111</v>
      </c>
      <c r="E135" s="182" t="s">
        <v>150</v>
      </c>
      <c r="F135" s="183" t="s">
        <v>151</v>
      </c>
      <c r="G135" s="184" t="s">
        <v>114</v>
      </c>
      <c r="H135" s="185">
        <v>303.60000000000002</v>
      </c>
      <c r="I135" s="186"/>
      <c r="J135" s="187">
        <f>ROUND(I135*H135,2)</f>
        <v>0</v>
      </c>
      <c r="K135" s="188"/>
      <c r="L135" s="38"/>
      <c r="M135" s="189" t="s">
        <v>1</v>
      </c>
      <c r="N135" s="190" t="s">
        <v>38</v>
      </c>
      <c r="O135" s="7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115</v>
      </c>
      <c r="AT135" s="193" t="s">
        <v>111</v>
      </c>
      <c r="AU135" s="193" t="s">
        <v>80</v>
      </c>
      <c r="AY135" s="16" t="s">
        <v>109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6" t="s">
        <v>78</v>
      </c>
      <c r="BK135" s="194">
        <f>ROUND(I135*H135,2)</f>
        <v>0</v>
      </c>
      <c r="BL135" s="16" t="s">
        <v>115</v>
      </c>
      <c r="BM135" s="193" t="s">
        <v>152</v>
      </c>
    </row>
    <row r="136" spans="1:65" s="2" customFormat="1" ht="24.2" customHeight="1">
      <c r="A136" s="33"/>
      <c r="B136" s="34"/>
      <c r="C136" s="181" t="s">
        <v>153</v>
      </c>
      <c r="D136" s="181" t="s">
        <v>111</v>
      </c>
      <c r="E136" s="182" t="s">
        <v>154</v>
      </c>
      <c r="F136" s="183" t="s">
        <v>155</v>
      </c>
      <c r="G136" s="184" t="s">
        <v>114</v>
      </c>
      <c r="H136" s="185">
        <v>90</v>
      </c>
      <c r="I136" s="186"/>
      <c r="J136" s="187">
        <f>ROUND(I136*H136,2)</f>
        <v>0</v>
      </c>
      <c r="K136" s="188"/>
      <c r="L136" s="38"/>
      <c r="M136" s="189" t="s">
        <v>1</v>
      </c>
      <c r="N136" s="190" t="s">
        <v>38</v>
      </c>
      <c r="O136" s="70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3" t="s">
        <v>115</v>
      </c>
      <c r="AT136" s="193" t="s">
        <v>111</v>
      </c>
      <c r="AU136" s="193" t="s">
        <v>80</v>
      </c>
      <c r="AY136" s="16" t="s">
        <v>109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6" t="s">
        <v>78</v>
      </c>
      <c r="BK136" s="194">
        <f>ROUND(I136*H136,2)</f>
        <v>0</v>
      </c>
      <c r="BL136" s="16" t="s">
        <v>115</v>
      </c>
      <c r="BM136" s="193" t="s">
        <v>156</v>
      </c>
    </row>
    <row r="137" spans="1:65" s="13" customFormat="1" ht="11.25">
      <c r="B137" s="195"/>
      <c r="C137" s="196"/>
      <c r="D137" s="197" t="s">
        <v>117</v>
      </c>
      <c r="E137" s="198" t="s">
        <v>1</v>
      </c>
      <c r="F137" s="199" t="s">
        <v>157</v>
      </c>
      <c r="G137" s="196"/>
      <c r="H137" s="200">
        <v>90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117</v>
      </c>
      <c r="AU137" s="206" t="s">
        <v>80</v>
      </c>
      <c r="AV137" s="13" t="s">
        <v>80</v>
      </c>
      <c r="AW137" s="13" t="s">
        <v>30</v>
      </c>
      <c r="AX137" s="13" t="s">
        <v>78</v>
      </c>
      <c r="AY137" s="206" t="s">
        <v>109</v>
      </c>
    </row>
    <row r="138" spans="1:65" s="12" customFormat="1" ht="22.9" customHeight="1">
      <c r="B138" s="165"/>
      <c r="C138" s="166"/>
      <c r="D138" s="167" t="s">
        <v>72</v>
      </c>
      <c r="E138" s="179" t="s">
        <v>158</v>
      </c>
      <c r="F138" s="179" t="s">
        <v>159</v>
      </c>
      <c r="G138" s="166"/>
      <c r="H138" s="166"/>
      <c r="I138" s="169"/>
      <c r="J138" s="180">
        <f>BK138</f>
        <v>0</v>
      </c>
      <c r="K138" s="166"/>
      <c r="L138" s="171"/>
      <c r="M138" s="172"/>
      <c r="N138" s="173"/>
      <c r="O138" s="173"/>
      <c r="P138" s="174">
        <f>SUM(P139:P148)</f>
        <v>0</v>
      </c>
      <c r="Q138" s="173"/>
      <c r="R138" s="174">
        <f>SUM(R139:R148)</f>
        <v>152.1677148</v>
      </c>
      <c r="S138" s="173"/>
      <c r="T138" s="175">
        <f>SUM(T139:T148)</f>
        <v>0</v>
      </c>
      <c r="AR138" s="176" t="s">
        <v>78</v>
      </c>
      <c r="AT138" s="177" t="s">
        <v>72</v>
      </c>
      <c r="AU138" s="177" t="s">
        <v>78</v>
      </c>
      <c r="AY138" s="176" t="s">
        <v>109</v>
      </c>
      <c r="BK138" s="178">
        <f>SUM(BK139:BK148)</f>
        <v>0</v>
      </c>
    </row>
    <row r="139" spans="1:65" s="2" customFormat="1" ht="37.9" customHeight="1">
      <c r="A139" s="33"/>
      <c r="B139" s="34"/>
      <c r="C139" s="181" t="s">
        <v>160</v>
      </c>
      <c r="D139" s="181" t="s">
        <v>111</v>
      </c>
      <c r="E139" s="182" t="s">
        <v>161</v>
      </c>
      <c r="F139" s="183" t="s">
        <v>162</v>
      </c>
      <c r="G139" s="184" t="s">
        <v>114</v>
      </c>
      <c r="H139" s="185">
        <v>289.8</v>
      </c>
      <c r="I139" s="186"/>
      <c r="J139" s="187">
        <f>ROUND(I139*H139,2)</f>
        <v>0</v>
      </c>
      <c r="K139" s="188"/>
      <c r="L139" s="38"/>
      <c r="M139" s="189" t="s">
        <v>1</v>
      </c>
      <c r="N139" s="190" t="s">
        <v>38</v>
      </c>
      <c r="O139" s="70"/>
      <c r="P139" s="191">
        <f>O139*H139</f>
        <v>0</v>
      </c>
      <c r="Q139" s="191">
        <v>0.13769000000000001</v>
      </c>
      <c r="R139" s="191">
        <f>Q139*H139</f>
        <v>39.902562000000003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115</v>
      </c>
      <c r="AT139" s="193" t="s">
        <v>111</v>
      </c>
      <c r="AU139" s="193" t="s">
        <v>80</v>
      </c>
      <c r="AY139" s="16" t="s">
        <v>109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6" t="s">
        <v>78</v>
      </c>
      <c r="BK139" s="194">
        <f>ROUND(I139*H139,2)</f>
        <v>0</v>
      </c>
      <c r="BL139" s="16" t="s">
        <v>115</v>
      </c>
      <c r="BM139" s="193" t="s">
        <v>163</v>
      </c>
    </row>
    <row r="140" spans="1:65" s="13" customFormat="1" ht="11.25">
      <c r="B140" s="195"/>
      <c r="C140" s="196"/>
      <c r="D140" s="197" t="s">
        <v>117</v>
      </c>
      <c r="E140" s="198" t="s">
        <v>1</v>
      </c>
      <c r="F140" s="199" t="s">
        <v>164</v>
      </c>
      <c r="G140" s="196"/>
      <c r="H140" s="200">
        <v>289.8</v>
      </c>
      <c r="I140" s="201"/>
      <c r="J140" s="196"/>
      <c r="K140" s="196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117</v>
      </c>
      <c r="AU140" s="206" t="s">
        <v>80</v>
      </c>
      <c r="AV140" s="13" t="s">
        <v>80</v>
      </c>
      <c r="AW140" s="13" t="s">
        <v>30</v>
      </c>
      <c r="AX140" s="13" t="s">
        <v>78</v>
      </c>
      <c r="AY140" s="206" t="s">
        <v>109</v>
      </c>
    </row>
    <row r="141" spans="1:65" s="2" customFormat="1" ht="24.2" customHeight="1">
      <c r="A141" s="33"/>
      <c r="B141" s="34"/>
      <c r="C141" s="181" t="s">
        <v>115</v>
      </c>
      <c r="D141" s="181" t="s">
        <v>111</v>
      </c>
      <c r="E141" s="182" t="s">
        <v>165</v>
      </c>
      <c r="F141" s="183" t="s">
        <v>166</v>
      </c>
      <c r="G141" s="184" t="s">
        <v>114</v>
      </c>
      <c r="H141" s="185">
        <v>90</v>
      </c>
      <c r="I141" s="186"/>
      <c r="J141" s="187">
        <f>ROUND(I141*H141,2)</f>
        <v>0</v>
      </c>
      <c r="K141" s="188"/>
      <c r="L141" s="38"/>
      <c r="M141" s="189" t="s">
        <v>1</v>
      </c>
      <c r="N141" s="190" t="s">
        <v>38</v>
      </c>
      <c r="O141" s="70"/>
      <c r="P141" s="191">
        <f>O141*H141</f>
        <v>0</v>
      </c>
      <c r="Q141" s="191">
        <v>0.57499999999999996</v>
      </c>
      <c r="R141" s="191">
        <f>Q141*H141</f>
        <v>51.749999999999993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115</v>
      </c>
      <c r="AT141" s="193" t="s">
        <v>111</v>
      </c>
      <c r="AU141" s="193" t="s">
        <v>80</v>
      </c>
      <c r="AY141" s="16" t="s">
        <v>109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78</v>
      </c>
      <c r="BK141" s="194">
        <f>ROUND(I141*H141,2)</f>
        <v>0</v>
      </c>
      <c r="BL141" s="16" t="s">
        <v>115</v>
      </c>
      <c r="BM141" s="193" t="s">
        <v>167</v>
      </c>
    </row>
    <row r="142" spans="1:65" s="13" customFormat="1" ht="11.25">
      <c r="B142" s="195"/>
      <c r="C142" s="196"/>
      <c r="D142" s="197" t="s">
        <v>117</v>
      </c>
      <c r="E142" s="198" t="s">
        <v>1</v>
      </c>
      <c r="F142" s="199" t="s">
        <v>168</v>
      </c>
      <c r="G142" s="196"/>
      <c r="H142" s="200">
        <v>90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117</v>
      </c>
      <c r="AU142" s="206" t="s">
        <v>80</v>
      </c>
      <c r="AV142" s="13" t="s">
        <v>80</v>
      </c>
      <c r="AW142" s="13" t="s">
        <v>30</v>
      </c>
      <c r="AX142" s="13" t="s">
        <v>78</v>
      </c>
      <c r="AY142" s="206" t="s">
        <v>109</v>
      </c>
    </row>
    <row r="143" spans="1:65" s="2" customFormat="1" ht="16.5" customHeight="1">
      <c r="A143" s="33"/>
      <c r="B143" s="34"/>
      <c r="C143" s="181" t="s">
        <v>169</v>
      </c>
      <c r="D143" s="181" t="s">
        <v>111</v>
      </c>
      <c r="E143" s="182" t="s">
        <v>170</v>
      </c>
      <c r="F143" s="183" t="s">
        <v>171</v>
      </c>
      <c r="G143" s="184" t="s">
        <v>114</v>
      </c>
      <c r="H143" s="185">
        <v>67.5</v>
      </c>
      <c r="I143" s="186"/>
      <c r="J143" s="187">
        <f>ROUND(I143*H143,2)</f>
        <v>0</v>
      </c>
      <c r="K143" s="188"/>
      <c r="L143" s="38"/>
      <c r="M143" s="189" t="s">
        <v>1</v>
      </c>
      <c r="N143" s="190" t="s">
        <v>38</v>
      </c>
      <c r="O143" s="70"/>
      <c r="P143" s="191">
        <f>O143*H143</f>
        <v>0</v>
      </c>
      <c r="Q143" s="191">
        <v>0.23</v>
      </c>
      <c r="R143" s="191">
        <f>Q143*H143</f>
        <v>15.525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115</v>
      </c>
      <c r="AT143" s="193" t="s">
        <v>111</v>
      </c>
      <c r="AU143" s="193" t="s">
        <v>80</v>
      </c>
      <c r="AY143" s="16" t="s">
        <v>109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6" t="s">
        <v>78</v>
      </c>
      <c r="BK143" s="194">
        <f>ROUND(I143*H143,2)</f>
        <v>0</v>
      </c>
      <c r="BL143" s="16" t="s">
        <v>115</v>
      </c>
      <c r="BM143" s="193" t="s">
        <v>172</v>
      </c>
    </row>
    <row r="144" spans="1:65" s="13" customFormat="1" ht="11.25">
      <c r="B144" s="195"/>
      <c r="C144" s="196"/>
      <c r="D144" s="197" t="s">
        <v>117</v>
      </c>
      <c r="E144" s="198" t="s">
        <v>1</v>
      </c>
      <c r="F144" s="199" t="s">
        <v>173</v>
      </c>
      <c r="G144" s="196"/>
      <c r="H144" s="200">
        <v>67.5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117</v>
      </c>
      <c r="AU144" s="206" t="s">
        <v>80</v>
      </c>
      <c r="AV144" s="13" t="s">
        <v>80</v>
      </c>
      <c r="AW144" s="13" t="s">
        <v>30</v>
      </c>
      <c r="AX144" s="13" t="s">
        <v>78</v>
      </c>
      <c r="AY144" s="206" t="s">
        <v>109</v>
      </c>
    </row>
    <row r="145" spans="1:65" s="2" customFormat="1" ht="24.2" customHeight="1">
      <c r="A145" s="33"/>
      <c r="B145" s="34"/>
      <c r="C145" s="181" t="s">
        <v>174</v>
      </c>
      <c r="D145" s="181" t="s">
        <v>111</v>
      </c>
      <c r="E145" s="182" t="s">
        <v>175</v>
      </c>
      <c r="F145" s="183" t="s">
        <v>176</v>
      </c>
      <c r="G145" s="184" t="s">
        <v>114</v>
      </c>
      <c r="H145" s="185">
        <v>284.27999999999997</v>
      </c>
      <c r="I145" s="186"/>
      <c r="J145" s="187">
        <f>ROUND(I145*H145,2)</f>
        <v>0</v>
      </c>
      <c r="K145" s="188"/>
      <c r="L145" s="38"/>
      <c r="M145" s="189" t="s">
        <v>1</v>
      </c>
      <c r="N145" s="190" t="s">
        <v>38</v>
      </c>
      <c r="O145" s="70"/>
      <c r="P145" s="191">
        <f>O145*H145</f>
        <v>0</v>
      </c>
      <c r="Q145" s="191">
        <v>0.15826000000000001</v>
      </c>
      <c r="R145" s="191">
        <f>Q145*H145</f>
        <v>44.990152799999997</v>
      </c>
      <c r="S145" s="191">
        <v>0</v>
      </c>
      <c r="T145" s="19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115</v>
      </c>
      <c r="AT145" s="193" t="s">
        <v>111</v>
      </c>
      <c r="AU145" s="193" t="s">
        <v>80</v>
      </c>
      <c r="AY145" s="16" t="s">
        <v>109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6" t="s">
        <v>78</v>
      </c>
      <c r="BK145" s="194">
        <f>ROUND(I145*H145,2)</f>
        <v>0</v>
      </c>
      <c r="BL145" s="16" t="s">
        <v>115</v>
      </c>
      <c r="BM145" s="193" t="s">
        <v>177</v>
      </c>
    </row>
    <row r="146" spans="1:65" s="13" customFormat="1" ht="11.25">
      <c r="B146" s="195"/>
      <c r="C146" s="196"/>
      <c r="D146" s="197" t="s">
        <v>117</v>
      </c>
      <c r="E146" s="198" t="s">
        <v>1</v>
      </c>
      <c r="F146" s="199" t="s">
        <v>178</v>
      </c>
      <c r="G146" s="196"/>
      <c r="H146" s="200">
        <v>284.27999999999997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117</v>
      </c>
      <c r="AU146" s="206" t="s">
        <v>80</v>
      </c>
      <c r="AV146" s="13" t="s">
        <v>80</v>
      </c>
      <c r="AW146" s="13" t="s">
        <v>30</v>
      </c>
      <c r="AX146" s="13" t="s">
        <v>78</v>
      </c>
      <c r="AY146" s="206" t="s">
        <v>109</v>
      </c>
    </row>
    <row r="147" spans="1:65" s="2" customFormat="1" ht="24.2" customHeight="1">
      <c r="A147" s="33"/>
      <c r="B147" s="34"/>
      <c r="C147" s="181" t="s">
        <v>179</v>
      </c>
      <c r="D147" s="181" t="s">
        <v>111</v>
      </c>
      <c r="E147" s="182" t="s">
        <v>180</v>
      </c>
      <c r="F147" s="183" t="s">
        <v>181</v>
      </c>
      <c r="G147" s="184" t="s">
        <v>114</v>
      </c>
      <c r="H147" s="185">
        <v>284.27999999999997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38</v>
      </c>
      <c r="O147" s="7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115</v>
      </c>
      <c r="AT147" s="193" t="s">
        <v>111</v>
      </c>
      <c r="AU147" s="193" t="s">
        <v>80</v>
      </c>
      <c r="AY147" s="16" t="s">
        <v>109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6" t="s">
        <v>78</v>
      </c>
      <c r="BK147" s="194">
        <f>ROUND(I147*H147,2)</f>
        <v>0</v>
      </c>
      <c r="BL147" s="16" t="s">
        <v>115</v>
      </c>
      <c r="BM147" s="193" t="s">
        <v>182</v>
      </c>
    </row>
    <row r="148" spans="1:65" s="2" customFormat="1" ht="33" customHeight="1">
      <c r="A148" s="33"/>
      <c r="B148" s="34"/>
      <c r="C148" s="181" t="s">
        <v>183</v>
      </c>
      <c r="D148" s="181" t="s">
        <v>111</v>
      </c>
      <c r="E148" s="182" t="s">
        <v>184</v>
      </c>
      <c r="F148" s="183" t="s">
        <v>185</v>
      </c>
      <c r="G148" s="184" t="s">
        <v>114</v>
      </c>
      <c r="H148" s="185">
        <v>276</v>
      </c>
      <c r="I148" s="186"/>
      <c r="J148" s="187">
        <f>ROUND(I148*H148,2)</f>
        <v>0</v>
      </c>
      <c r="K148" s="188"/>
      <c r="L148" s="38"/>
      <c r="M148" s="189" t="s">
        <v>1</v>
      </c>
      <c r="N148" s="190" t="s">
        <v>38</v>
      </c>
      <c r="O148" s="70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3" t="s">
        <v>115</v>
      </c>
      <c r="AT148" s="193" t="s">
        <v>111</v>
      </c>
      <c r="AU148" s="193" t="s">
        <v>80</v>
      </c>
      <c r="AY148" s="16" t="s">
        <v>109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6" t="s">
        <v>78</v>
      </c>
      <c r="BK148" s="194">
        <f>ROUND(I148*H148,2)</f>
        <v>0</v>
      </c>
      <c r="BL148" s="16" t="s">
        <v>115</v>
      </c>
      <c r="BM148" s="193" t="s">
        <v>186</v>
      </c>
    </row>
    <row r="149" spans="1:65" s="12" customFormat="1" ht="22.9" customHeight="1">
      <c r="B149" s="165"/>
      <c r="C149" s="166"/>
      <c r="D149" s="167" t="s">
        <v>72</v>
      </c>
      <c r="E149" s="179" t="s">
        <v>183</v>
      </c>
      <c r="F149" s="179" t="s">
        <v>187</v>
      </c>
      <c r="G149" s="166"/>
      <c r="H149" s="166"/>
      <c r="I149" s="169"/>
      <c r="J149" s="180">
        <f>BK149</f>
        <v>0</v>
      </c>
      <c r="K149" s="166"/>
      <c r="L149" s="171"/>
      <c r="M149" s="172"/>
      <c r="N149" s="173"/>
      <c r="O149" s="173"/>
      <c r="P149" s="174">
        <f>SUM(P150:P160)</f>
        <v>0</v>
      </c>
      <c r="Q149" s="173"/>
      <c r="R149" s="174">
        <f>SUM(R150:R160)</f>
        <v>33.844784999999995</v>
      </c>
      <c r="S149" s="173"/>
      <c r="T149" s="175">
        <f>SUM(T150:T160)</f>
        <v>11.34</v>
      </c>
      <c r="AR149" s="176" t="s">
        <v>78</v>
      </c>
      <c r="AT149" s="177" t="s">
        <v>72</v>
      </c>
      <c r="AU149" s="177" t="s">
        <v>78</v>
      </c>
      <c r="AY149" s="176" t="s">
        <v>109</v>
      </c>
      <c r="BK149" s="178">
        <f>SUM(BK150:BK160)</f>
        <v>0</v>
      </c>
    </row>
    <row r="150" spans="1:65" s="2" customFormat="1" ht="33" customHeight="1">
      <c r="A150" s="33"/>
      <c r="B150" s="34"/>
      <c r="C150" s="181" t="s">
        <v>188</v>
      </c>
      <c r="D150" s="181" t="s">
        <v>111</v>
      </c>
      <c r="E150" s="182" t="s">
        <v>189</v>
      </c>
      <c r="F150" s="183" t="s">
        <v>190</v>
      </c>
      <c r="G150" s="184" t="s">
        <v>191</v>
      </c>
      <c r="H150" s="185">
        <v>96</v>
      </c>
      <c r="I150" s="186"/>
      <c r="J150" s="187">
        <f>ROUND(I150*H150,2)</f>
        <v>0</v>
      </c>
      <c r="K150" s="188"/>
      <c r="L150" s="38"/>
      <c r="M150" s="189" t="s">
        <v>1</v>
      </c>
      <c r="N150" s="190" t="s">
        <v>38</v>
      </c>
      <c r="O150" s="70"/>
      <c r="P150" s="191">
        <f>O150*H150</f>
        <v>0</v>
      </c>
      <c r="Q150" s="191">
        <v>0.15540000000000001</v>
      </c>
      <c r="R150" s="191">
        <f>Q150*H150</f>
        <v>14.918400000000002</v>
      </c>
      <c r="S150" s="191">
        <v>0</v>
      </c>
      <c r="T150" s="19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115</v>
      </c>
      <c r="AT150" s="193" t="s">
        <v>111</v>
      </c>
      <c r="AU150" s="193" t="s">
        <v>80</v>
      </c>
      <c r="AY150" s="16" t="s">
        <v>109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6" t="s">
        <v>78</v>
      </c>
      <c r="BK150" s="194">
        <f>ROUND(I150*H150,2)</f>
        <v>0</v>
      </c>
      <c r="BL150" s="16" t="s">
        <v>115</v>
      </c>
      <c r="BM150" s="193" t="s">
        <v>192</v>
      </c>
    </row>
    <row r="151" spans="1:65" s="13" customFormat="1" ht="11.25">
      <c r="B151" s="195"/>
      <c r="C151" s="196"/>
      <c r="D151" s="197" t="s">
        <v>117</v>
      </c>
      <c r="E151" s="198" t="s">
        <v>1</v>
      </c>
      <c r="F151" s="199" t="s">
        <v>193</v>
      </c>
      <c r="G151" s="196"/>
      <c r="H151" s="200">
        <v>90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117</v>
      </c>
      <c r="AU151" s="206" t="s">
        <v>80</v>
      </c>
      <c r="AV151" s="13" t="s">
        <v>80</v>
      </c>
      <c r="AW151" s="13" t="s">
        <v>30</v>
      </c>
      <c r="AX151" s="13" t="s">
        <v>73</v>
      </c>
      <c r="AY151" s="206" t="s">
        <v>109</v>
      </c>
    </row>
    <row r="152" spans="1:65" s="13" customFormat="1" ht="11.25">
      <c r="B152" s="195"/>
      <c r="C152" s="196"/>
      <c r="D152" s="197" t="s">
        <v>117</v>
      </c>
      <c r="E152" s="198" t="s">
        <v>1</v>
      </c>
      <c r="F152" s="199" t="s">
        <v>194</v>
      </c>
      <c r="G152" s="196"/>
      <c r="H152" s="200">
        <v>6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117</v>
      </c>
      <c r="AU152" s="206" t="s">
        <v>80</v>
      </c>
      <c r="AV152" s="13" t="s">
        <v>80</v>
      </c>
      <c r="AW152" s="13" t="s">
        <v>30</v>
      </c>
      <c r="AX152" s="13" t="s">
        <v>73</v>
      </c>
      <c r="AY152" s="206" t="s">
        <v>109</v>
      </c>
    </row>
    <row r="153" spans="1:65" s="14" customFormat="1" ht="11.25">
      <c r="B153" s="207"/>
      <c r="C153" s="208"/>
      <c r="D153" s="197" t="s">
        <v>117</v>
      </c>
      <c r="E153" s="209" t="s">
        <v>1</v>
      </c>
      <c r="F153" s="210" t="s">
        <v>130</v>
      </c>
      <c r="G153" s="208"/>
      <c r="H153" s="211">
        <v>96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117</v>
      </c>
      <c r="AU153" s="217" t="s">
        <v>80</v>
      </c>
      <c r="AV153" s="14" t="s">
        <v>115</v>
      </c>
      <c r="AW153" s="14" t="s">
        <v>30</v>
      </c>
      <c r="AX153" s="14" t="s">
        <v>78</v>
      </c>
      <c r="AY153" s="217" t="s">
        <v>109</v>
      </c>
    </row>
    <row r="154" spans="1:65" s="2" customFormat="1" ht="16.5" customHeight="1">
      <c r="A154" s="33"/>
      <c r="B154" s="34"/>
      <c r="C154" s="218" t="s">
        <v>195</v>
      </c>
      <c r="D154" s="218" t="s">
        <v>196</v>
      </c>
      <c r="E154" s="219" t="s">
        <v>197</v>
      </c>
      <c r="F154" s="220" t="s">
        <v>198</v>
      </c>
      <c r="G154" s="221" t="s">
        <v>191</v>
      </c>
      <c r="H154" s="222">
        <v>97.92</v>
      </c>
      <c r="I154" s="223"/>
      <c r="J154" s="224">
        <f>ROUND(I154*H154,2)</f>
        <v>0</v>
      </c>
      <c r="K154" s="225"/>
      <c r="L154" s="226"/>
      <c r="M154" s="227" t="s">
        <v>1</v>
      </c>
      <c r="N154" s="228" t="s">
        <v>38</v>
      </c>
      <c r="O154" s="70"/>
      <c r="P154" s="191">
        <f>O154*H154</f>
        <v>0</v>
      </c>
      <c r="Q154" s="191">
        <v>5.5E-2</v>
      </c>
      <c r="R154" s="191">
        <f>Q154*H154</f>
        <v>5.3856000000000002</v>
      </c>
      <c r="S154" s="191">
        <v>0</v>
      </c>
      <c r="T154" s="19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179</v>
      </c>
      <c r="AT154" s="193" t="s">
        <v>196</v>
      </c>
      <c r="AU154" s="193" t="s">
        <v>80</v>
      </c>
      <c r="AY154" s="16" t="s">
        <v>109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78</v>
      </c>
      <c r="BK154" s="194">
        <f>ROUND(I154*H154,2)</f>
        <v>0</v>
      </c>
      <c r="BL154" s="16" t="s">
        <v>115</v>
      </c>
      <c r="BM154" s="193" t="s">
        <v>199</v>
      </c>
    </row>
    <row r="155" spans="1:65" s="13" customFormat="1" ht="11.25">
      <c r="B155" s="195"/>
      <c r="C155" s="196"/>
      <c r="D155" s="197" t="s">
        <v>117</v>
      </c>
      <c r="E155" s="196"/>
      <c r="F155" s="199" t="s">
        <v>200</v>
      </c>
      <c r="G155" s="196"/>
      <c r="H155" s="200">
        <v>97.92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117</v>
      </c>
      <c r="AU155" s="206" t="s">
        <v>80</v>
      </c>
      <c r="AV155" s="13" t="s">
        <v>80</v>
      </c>
      <c r="AW155" s="13" t="s">
        <v>4</v>
      </c>
      <c r="AX155" s="13" t="s">
        <v>78</v>
      </c>
      <c r="AY155" s="206" t="s">
        <v>109</v>
      </c>
    </row>
    <row r="156" spans="1:65" s="2" customFormat="1" ht="24.2" customHeight="1">
      <c r="A156" s="33"/>
      <c r="B156" s="34"/>
      <c r="C156" s="181" t="s">
        <v>201</v>
      </c>
      <c r="D156" s="181" t="s">
        <v>111</v>
      </c>
      <c r="E156" s="182" t="s">
        <v>202</v>
      </c>
      <c r="F156" s="183" t="s">
        <v>203</v>
      </c>
      <c r="G156" s="184" t="s">
        <v>126</v>
      </c>
      <c r="H156" s="185">
        <v>6</v>
      </c>
      <c r="I156" s="186"/>
      <c r="J156" s="187">
        <f>ROUND(I156*H156,2)</f>
        <v>0</v>
      </c>
      <c r="K156" s="188"/>
      <c r="L156" s="38"/>
      <c r="M156" s="189" t="s">
        <v>1</v>
      </c>
      <c r="N156" s="190" t="s">
        <v>38</v>
      </c>
      <c r="O156" s="70"/>
      <c r="P156" s="191">
        <f>O156*H156</f>
        <v>0</v>
      </c>
      <c r="Q156" s="191">
        <v>2.2563399999999998</v>
      </c>
      <c r="R156" s="191">
        <f>Q156*H156</f>
        <v>13.538039999999999</v>
      </c>
      <c r="S156" s="191">
        <v>0</v>
      </c>
      <c r="T156" s="19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3" t="s">
        <v>115</v>
      </c>
      <c r="AT156" s="193" t="s">
        <v>111</v>
      </c>
      <c r="AU156" s="193" t="s">
        <v>80</v>
      </c>
      <c r="AY156" s="16" t="s">
        <v>109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6" t="s">
        <v>78</v>
      </c>
      <c r="BK156" s="194">
        <f>ROUND(I156*H156,2)</f>
        <v>0</v>
      </c>
      <c r="BL156" s="16" t="s">
        <v>115</v>
      </c>
      <c r="BM156" s="193" t="s">
        <v>204</v>
      </c>
    </row>
    <row r="157" spans="1:65" s="13" customFormat="1" ht="11.25">
      <c r="B157" s="195"/>
      <c r="C157" s="196"/>
      <c r="D157" s="197" t="s">
        <v>117</v>
      </c>
      <c r="E157" s="198" t="s">
        <v>1</v>
      </c>
      <c r="F157" s="199" t="s">
        <v>205</v>
      </c>
      <c r="G157" s="196"/>
      <c r="H157" s="200">
        <v>6</v>
      </c>
      <c r="I157" s="201"/>
      <c r="J157" s="196"/>
      <c r="K157" s="196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117</v>
      </c>
      <c r="AU157" s="206" t="s">
        <v>80</v>
      </c>
      <c r="AV157" s="13" t="s">
        <v>80</v>
      </c>
      <c r="AW157" s="13" t="s">
        <v>30</v>
      </c>
      <c r="AX157" s="13" t="s">
        <v>78</v>
      </c>
      <c r="AY157" s="206" t="s">
        <v>109</v>
      </c>
    </row>
    <row r="158" spans="1:65" s="2" customFormat="1" ht="33" customHeight="1">
      <c r="A158" s="33"/>
      <c r="B158" s="34"/>
      <c r="C158" s="181" t="s">
        <v>206</v>
      </c>
      <c r="D158" s="181" t="s">
        <v>111</v>
      </c>
      <c r="E158" s="182" t="s">
        <v>207</v>
      </c>
      <c r="F158" s="183" t="s">
        <v>208</v>
      </c>
      <c r="G158" s="184" t="s">
        <v>191</v>
      </c>
      <c r="H158" s="185">
        <v>4.5</v>
      </c>
      <c r="I158" s="186"/>
      <c r="J158" s="187">
        <f>ROUND(I158*H158,2)</f>
        <v>0</v>
      </c>
      <c r="K158" s="188"/>
      <c r="L158" s="38"/>
      <c r="M158" s="189" t="s">
        <v>1</v>
      </c>
      <c r="N158" s="190" t="s">
        <v>38</v>
      </c>
      <c r="O158" s="70"/>
      <c r="P158" s="191">
        <f>O158*H158</f>
        <v>0</v>
      </c>
      <c r="Q158" s="191">
        <v>6.0999999999999997E-4</v>
      </c>
      <c r="R158" s="191">
        <f>Q158*H158</f>
        <v>2.745E-3</v>
      </c>
      <c r="S158" s="191">
        <v>0</v>
      </c>
      <c r="T158" s="19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115</v>
      </c>
      <c r="AT158" s="193" t="s">
        <v>111</v>
      </c>
      <c r="AU158" s="193" t="s">
        <v>80</v>
      </c>
      <c r="AY158" s="16" t="s">
        <v>109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78</v>
      </c>
      <c r="BK158" s="194">
        <f>ROUND(I158*H158,2)</f>
        <v>0</v>
      </c>
      <c r="BL158" s="16" t="s">
        <v>115</v>
      </c>
      <c r="BM158" s="193" t="s">
        <v>209</v>
      </c>
    </row>
    <row r="159" spans="1:65" s="2" customFormat="1" ht="21.75" customHeight="1">
      <c r="A159" s="33"/>
      <c r="B159" s="34"/>
      <c r="C159" s="181" t="s">
        <v>210</v>
      </c>
      <c r="D159" s="181" t="s">
        <v>111</v>
      </c>
      <c r="E159" s="182" t="s">
        <v>211</v>
      </c>
      <c r="F159" s="183" t="s">
        <v>212</v>
      </c>
      <c r="G159" s="184" t="s">
        <v>191</v>
      </c>
      <c r="H159" s="185">
        <v>4.5</v>
      </c>
      <c r="I159" s="186"/>
      <c r="J159" s="187">
        <f>ROUND(I159*H159,2)</f>
        <v>0</v>
      </c>
      <c r="K159" s="188"/>
      <c r="L159" s="38"/>
      <c r="M159" s="189" t="s">
        <v>1</v>
      </c>
      <c r="N159" s="190" t="s">
        <v>38</v>
      </c>
      <c r="O159" s="70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115</v>
      </c>
      <c r="AT159" s="193" t="s">
        <v>111</v>
      </c>
      <c r="AU159" s="193" t="s">
        <v>80</v>
      </c>
      <c r="AY159" s="16" t="s">
        <v>109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78</v>
      </c>
      <c r="BK159" s="194">
        <f>ROUND(I159*H159,2)</f>
        <v>0</v>
      </c>
      <c r="BL159" s="16" t="s">
        <v>115</v>
      </c>
      <c r="BM159" s="193" t="s">
        <v>213</v>
      </c>
    </row>
    <row r="160" spans="1:65" s="2" customFormat="1" ht="16.5" customHeight="1">
      <c r="A160" s="33"/>
      <c r="B160" s="34"/>
      <c r="C160" s="181" t="s">
        <v>214</v>
      </c>
      <c r="D160" s="181" t="s">
        <v>111</v>
      </c>
      <c r="E160" s="182" t="s">
        <v>215</v>
      </c>
      <c r="F160" s="183" t="s">
        <v>216</v>
      </c>
      <c r="G160" s="184" t="s">
        <v>114</v>
      </c>
      <c r="H160" s="185">
        <v>90</v>
      </c>
      <c r="I160" s="186"/>
      <c r="J160" s="187">
        <f>ROUND(I160*H160,2)</f>
        <v>0</v>
      </c>
      <c r="K160" s="188"/>
      <c r="L160" s="38"/>
      <c r="M160" s="189" t="s">
        <v>1</v>
      </c>
      <c r="N160" s="190" t="s">
        <v>38</v>
      </c>
      <c r="O160" s="70"/>
      <c r="P160" s="191">
        <f>O160*H160</f>
        <v>0</v>
      </c>
      <c r="Q160" s="191">
        <v>0</v>
      </c>
      <c r="R160" s="191">
        <f>Q160*H160</f>
        <v>0</v>
      </c>
      <c r="S160" s="191">
        <v>0.126</v>
      </c>
      <c r="T160" s="192">
        <f>S160*H160</f>
        <v>11.34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3" t="s">
        <v>115</v>
      </c>
      <c r="AT160" s="193" t="s">
        <v>111</v>
      </c>
      <c r="AU160" s="193" t="s">
        <v>80</v>
      </c>
      <c r="AY160" s="16" t="s">
        <v>109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6" t="s">
        <v>78</v>
      </c>
      <c r="BK160" s="194">
        <f>ROUND(I160*H160,2)</f>
        <v>0</v>
      </c>
      <c r="BL160" s="16" t="s">
        <v>115</v>
      </c>
      <c r="BM160" s="193" t="s">
        <v>217</v>
      </c>
    </row>
    <row r="161" spans="1:65" s="12" customFormat="1" ht="22.9" customHeight="1">
      <c r="B161" s="165"/>
      <c r="C161" s="166"/>
      <c r="D161" s="167" t="s">
        <v>72</v>
      </c>
      <c r="E161" s="179" t="s">
        <v>218</v>
      </c>
      <c r="F161" s="179" t="s">
        <v>219</v>
      </c>
      <c r="G161" s="166"/>
      <c r="H161" s="166"/>
      <c r="I161" s="169"/>
      <c r="J161" s="180">
        <f>BK161</f>
        <v>0</v>
      </c>
      <c r="K161" s="166"/>
      <c r="L161" s="171"/>
      <c r="M161" s="172"/>
      <c r="N161" s="173"/>
      <c r="O161" s="173"/>
      <c r="P161" s="174">
        <f>SUM(P162:P170)</f>
        <v>0</v>
      </c>
      <c r="Q161" s="173"/>
      <c r="R161" s="174">
        <f>SUM(R162:R170)</f>
        <v>0</v>
      </c>
      <c r="S161" s="173"/>
      <c r="T161" s="175">
        <f>SUM(T162:T170)</f>
        <v>0</v>
      </c>
      <c r="AR161" s="176" t="s">
        <v>78</v>
      </c>
      <c r="AT161" s="177" t="s">
        <v>72</v>
      </c>
      <c r="AU161" s="177" t="s">
        <v>78</v>
      </c>
      <c r="AY161" s="176" t="s">
        <v>109</v>
      </c>
      <c r="BK161" s="178">
        <f>SUM(BK162:BK170)</f>
        <v>0</v>
      </c>
    </row>
    <row r="162" spans="1:65" s="2" customFormat="1" ht="21.75" customHeight="1">
      <c r="A162" s="33"/>
      <c r="B162" s="34"/>
      <c r="C162" s="181" t="s">
        <v>220</v>
      </c>
      <c r="D162" s="181" t="s">
        <v>111</v>
      </c>
      <c r="E162" s="182" t="s">
        <v>221</v>
      </c>
      <c r="F162" s="183" t="s">
        <v>222</v>
      </c>
      <c r="G162" s="184" t="s">
        <v>142</v>
      </c>
      <c r="H162" s="185">
        <v>79.122</v>
      </c>
      <c r="I162" s="186"/>
      <c r="J162" s="187">
        <f>ROUND(I162*H162,2)</f>
        <v>0</v>
      </c>
      <c r="K162" s="188"/>
      <c r="L162" s="38"/>
      <c r="M162" s="189" t="s">
        <v>1</v>
      </c>
      <c r="N162" s="190" t="s">
        <v>38</v>
      </c>
      <c r="O162" s="70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3" t="s">
        <v>115</v>
      </c>
      <c r="AT162" s="193" t="s">
        <v>111</v>
      </c>
      <c r="AU162" s="193" t="s">
        <v>80</v>
      </c>
      <c r="AY162" s="16" t="s">
        <v>109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6" t="s">
        <v>78</v>
      </c>
      <c r="BK162" s="194">
        <f>ROUND(I162*H162,2)</f>
        <v>0</v>
      </c>
      <c r="BL162" s="16" t="s">
        <v>115</v>
      </c>
      <c r="BM162" s="193" t="s">
        <v>223</v>
      </c>
    </row>
    <row r="163" spans="1:65" s="2" customFormat="1" ht="24.2" customHeight="1">
      <c r="A163" s="33"/>
      <c r="B163" s="34"/>
      <c r="C163" s="181" t="s">
        <v>8</v>
      </c>
      <c r="D163" s="181" t="s">
        <v>111</v>
      </c>
      <c r="E163" s="182" t="s">
        <v>224</v>
      </c>
      <c r="F163" s="183" t="s">
        <v>225</v>
      </c>
      <c r="G163" s="184" t="s">
        <v>142</v>
      </c>
      <c r="H163" s="185">
        <v>791.22</v>
      </c>
      <c r="I163" s="186"/>
      <c r="J163" s="187">
        <f>ROUND(I163*H163,2)</f>
        <v>0</v>
      </c>
      <c r="K163" s="188"/>
      <c r="L163" s="38"/>
      <c r="M163" s="189" t="s">
        <v>1</v>
      </c>
      <c r="N163" s="190" t="s">
        <v>38</v>
      </c>
      <c r="O163" s="70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3" t="s">
        <v>115</v>
      </c>
      <c r="AT163" s="193" t="s">
        <v>111</v>
      </c>
      <c r="AU163" s="193" t="s">
        <v>80</v>
      </c>
      <c r="AY163" s="16" t="s">
        <v>109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6" t="s">
        <v>78</v>
      </c>
      <c r="BK163" s="194">
        <f>ROUND(I163*H163,2)</f>
        <v>0</v>
      </c>
      <c r="BL163" s="16" t="s">
        <v>115</v>
      </c>
      <c r="BM163" s="193" t="s">
        <v>226</v>
      </c>
    </row>
    <row r="164" spans="1:65" s="13" customFormat="1" ht="11.25">
      <c r="B164" s="195"/>
      <c r="C164" s="196"/>
      <c r="D164" s="197" t="s">
        <v>117</v>
      </c>
      <c r="E164" s="198" t="s">
        <v>1</v>
      </c>
      <c r="F164" s="199" t="s">
        <v>227</v>
      </c>
      <c r="G164" s="196"/>
      <c r="H164" s="200">
        <v>677.82</v>
      </c>
      <c r="I164" s="201"/>
      <c r="J164" s="196"/>
      <c r="K164" s="196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117</v>
      </c>
      <c r="AU164" s="206" t="s">
        <v>80</v>
      </c>
      <c r="AV164" s="13" t="s">
        <v>80</v>
      </c>
      <c r="AW164" s="13" t="s">
        <v>30</v>
      </c>
      <c r="AX164" s="13" t="s">
        <v>73</v>
      </c>
      <c r="AY164" s="206" t="s">
        <v>109</v>
      </c>
    </row>
    <row r="165" spans="1:65" s="13" customFormat="1" ht="11.25">
      <c r="B165" s="195"/>
      <c r="C165" s="196"/>
      <c r="D165" s="197" t="s">
        <v>117</v>
      </c>
      <c r="E165" s="198" t="s">
        <v>1</v>
      </c>
      <c r="F165" s="199" t="s">
        <v>228</v>
      </c>
      <c r="G165" s="196"/>
      <c r="H165" s="200">
        <v>113.4</v>
      </c>
      <c r="I165" s="201"/>
      <c r="J165" s="196"/>
      <c r="K165" s="196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117</v>
      </c>
      <c r="AU165" s="206" t="s">
        <v>80</v>
      </c>
      <c r="AV165" s="13" t="s">
        <v>80</v>
      </c>
      <c r="AW165" s="13" t="s">
        <v>30</v>
      </c>
      <c r="AX165" s="13" t="s">
        <v>73</v>
      </c>
      <c r="AY165" s="206" t="s">
        <v>109</v>
      </c>
    </row>
    <row r="166" spans="1:65" s="14" customFormat="1" ht="11.25">
      <c r="B166" s="207"/>
      <c r="C166" s="208"/>
      <c r="D166" s="197" t="s">
        <v>117</v>
      </c>
      <c r="E166" s="209" t="s">
        <v>1</v>
      </c>
      <c r="F166" s="210" t="s">
        <v>130</v>
      </c>
      <c r="G166" s="208"/>
      <c r="H166" s="211">
        <v>791.22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117</v>
      </c>
      <c r="AU166" s="217" t="s">
        <v>80</v>
      </c>
      <c r="AV166" s="14" t="s">
        <v>115</v>
      </c>
      <c r="AW166" s="14" t="s">
        <v>30</v>
      </c>
      <c r="AX166" s="14" t="s">
        <v>78</v>
      </c>
      <c r="AY166" s="217" t="s">
        <v>109</v>
      </c>
    </row>
    <row r="167" spans="1:65" s="2" customFormat="1" ht="44.25" customHeight="1">
      <c r="A167" s="33"/>
      <c r="B167" s="34"/>
      <c r="C167" s="181" t="s">
        <v>229</v>
      </c>
      <c r="D167" s="181" t="s">
        <v>111</v>
      </c>
      <c r="E167" s="182" t="s">
        <v>230</v>
      </c>
      <c r="F167" s="183" t="s">
        <v>231</v>
      </c>
      <c r="G167" s="184" t="s">
        <v>142</v>
      </c>
      <c r="H167" s="185">
        <v>11.34</v>
      </c>
      <c r="I167" s="186"/>
      <c r="J167" s="187">
        <f>ROUND(I167*H167,2)</f>
        <v>0</v>
      </c>
      <c r="K167" s="188"/>
      <c r="L167" s="38"/>
      <c r="M167" s="189" t="s">
        <v>1</v>
      </c>
      <c r="N167" s="190" t="s">
        <v>38</v>
      </c>
      <c r="O167" s="70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115</v>
      </c>
      <c r="AT167" s="193" t="s">
        <v>111</v>
      </c>
      <c r="AU167" s="193" t="s">
        <v>80</v>
      </c>
      <c r="AY167" s="16" t="s">
        <v>109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6" t="s">
        <v>78</v>
      </c>
      <c r="BK167" s="194">
        <f>ROUND(I167*H167,2)</f>
        <v>0</v>
      </c>
      <c r="BL167" s="16" t="s">
        <v>115</v>
      </c>
      <c r="BM167" s="193" t="s">
        <v>232</v>
      </c>
    </row>
    <row r="168" spans="1:65" s="13" customFormat="1" ht="11.25">
      <c r="B168" s="195"/>
      <c r="C168" s="196"/>
      <c r="D168" s="197" t="s">
        <v>117</v>
      </c>
      <c r="E168" s="198" t="s">
        <v>1</v>
      </c>
      <c r="F168" s="199" t="s">
        <v>233</v>
      </c>
      <c r="G168" s="196"/>
      <c r="H168" s="200">
        <v>11.34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117</v>
      </c>
      <c r="AU168" s="206" t="s">
        <v>80</v>
      </c>
      <c r="AV168" s="13" t="s">
        <v>80</v>
      </c>
      <c r="AW168" s="13" t="s">
        <v>30</v>
      </c>
      <c r="AX168" s="13" t="s">
        <v>78</v>
      </c>
      <c r="AY168" s="206" t="s">
        <v>109</v>
      </c>
    </row>
    <row r="169" spans="1:65" s="2" customFormat="1" ht="44.25" customHeight="1">
      <c r="A169" s="33"/>
      <c r="B169" s="34"/>
      <c r="C169" s="181" t="s">
        <v>234</v>
      </c>
      <c r="D169" s="181" t="s">
        <v>111</v>
      </c>
      <c r="E169" s="182" t="s">
        <v>235</v>
      </c>
      <c r="F169" s="183" t="s">
        <v>236</v>
      </c>
      <c r="G169" s="184" t="s">
        <v>142</v>
      </c>
      <c r="H169" s="185">
        <v>67.781999999999996</v>
      </c>
      <c r="I169" s="186"/>
      <c r="J169" s="187">
        <f>ROUND(I169*H169,2)</f>
        <v>0</v>
      </c>
      <c r="K169" s="188"/>
      <c r="L169" s="38"/>
      <c r="M169" s="189" t="s">
        <v>1</v>
      </c>
      <c r="N169" s="190" t="s">
        <v>38</v>
      </c>
      <c r="O169" s="7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115</v>
      </c>
      <c r="AT169" s="193" t="s">
        <v>111</v>
      </c>
      <c r="AU169" s="193" t="s">
        <v>80</v>
      </c>
      <c r="AY169" s="16" t="s">
        <v>109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78</v>
      </c>
      <c r="BK169" s="194">
        <f>ROUND(I169*H169,2)</f>
        <v>0</v>
      </c>
      <c r="BL169" s="16" t="s">
        <v>115</v>
      </c>
      <c r="BM169" s="193" t="s">
        <v>237</v>
      </c>
    </row>
    <row r="170" spans="1:65" s="13" customFormat="1" ht="11.25">
      <c r="B170" s="195"/>
      <c r="C170" s="196"/>
      <c r="D170" s="197" t="s">
        <v>117</v>
      </c>
      <c r="E170" s="198" t="s">
        <v>1</v>
      </c>
      <c r="F170" s="199" t="s">
        <v>238</v>
      </c>
      <c r="G170" s="196"/>
      <c r="H170" s="200">
        <v>67.781999999999996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117</v>
      </c>
      <c r="AU170" s="206" t="s">
        <v>80</v>
      </c>
      <c r="AV170" s="13" t="s">
        <v>80</v>
      </c>
      <c r="AW170" s="13" t="s">
        <v>30</v>
      </c>
      <c r="AX170" s="13" t="s">
        <v>78</v>
      </c>
      <c r="AY170" s="206" t="s">
        <v>109</v>
      </c>
    </row>
    <row r="171" spans="1:65" s="12" customFormat="1" ht="22.9" customHeight="1">
      <c r="B171" s="165"/>
      <c r="C171" s="166"/>
      <c r="D171" s="167" t="s">
        <v>72</v>
      </c>
      <c r="E171" s="179" t="s">
        <v>239</v>
      </c>
      <c r="F171" s="179" t="s">
        <v>240</v>
      </c>
      <c r="G171" s="166"/>
      <c r="H171" s="166"/>
      <c r="I171" s="169"/>
      <c r="J171" s="180">
        <f>BK171</f>
        <v>0</v>
      </c>
      <c r="K171" s="166"/>
      <c r="L171" s="171"/>
      <c r="M171" s="172"/>
      <c r="N171" s="173"/>
      <c r="O171" s="173"/>
      <c r="P171" s="174">
        <f>P172</f>
        <v>0</v>
      </c>
      <c r="Q171" s="173"/>
      <c r="R171" s="174">
        <f>R172</f>
        <v>0</v>
      </c>
      <c r="S171" s="173"/>
      <c r="T171" s="175">
        <f>T172</f>
        <v>0</v>
      </c>
      <c r="AR171" s="176" t="s">
        <v>78</v>
      </c>
      <c r="AT171" s="177" t="s">
        <v>72</v>
      </c>
      <c r="AU171" s="177" t="s">
        <v>78</v>
      </c>
      <c r="AY171" s="176" t="s">
        <v>109</v>
      </c>
      <c r="BK171" s="178">
        <f>BK172</f>
        <v>0</v>
      </c>
    </row>
    <row r="172" spans="1:65" s="2" customFormat="1" ht="33" customHeight="1">
      <c r="A172" s="33"/>
      <c r="B172" s="34"/>
      <c r="C172" s="181" t="s">
        <v>241</v>
      </c>
      <c r="D172" s="181" t="s">
        <v>111</v>
      </c>
      <c r="E172" s="182" t="s">
        <v>242</v>
      </c>
      <c r="F172" s="183" t="s">
        <v>243</v>
      </c>
      <c r="G172" s="184" t="s">
        <v>142</v>
      </c>
      <c r="H172" s="185">
        <v>186.012</v>
      </c>
      <c r="I172" s="186"/>
      <c r="J172" s="187">
        <f>ROUND(I172*H172,2)</f>
        <v>0</v>
      </c>
      <c r="K172" s="188"/>
      <c r="L172" s="38"/>
      <c r="M172" s="189" t="s">
        <v>1</v>
      </c>
      <c r="N172" s="190" t="s">
        <v>38</v>
      </c>
      <c r="O172" s="70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3" t="s">
        <v>115</v>
      </c>
      <c r="AT172" s="193" t="s">
        <v>111</v>
      </c>
      <c r="AU172" s="193" t="s">
        <v>80</v>
      </c>
      <c r="AY172" s="16" t="s">
        <v>109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6" t="s">
        <v>78</v>
      </c>
      <c r="BK172" s="194">
        <f>ROUND(I172*H172,2)</f>
        <v>0</v>
      </c>
      <c r="BL172" s="16" t="s">
        <v>115</v>
      </c>
      <c r="BM172" s="193" t="s">
        <v>244</v>
      </c>
    </row>
    <row r="173" spans="1:65" s="12" customFormat="1" ht="25.9" customHeight="1">
      <c r="B173" s="165"/>
      <c r="C173" s="166"/>
      <c r="D173" s="167" t="s">
        <v>72</v>
      </c>
      <c r="E173" s="168" t="s">
        <v>245</v>
      </c>
      <c r="F173" s="168" t="s">
        <v>246</v>
      </c>
      <c r="G173" s="166"/>
      <c r="H173" s="166"/>
      <c r="I173" s="169"/>
      <c r="J173" s="170">
        <f>BK173</f>
        <v>0</v>
      </c>
      <c r="K173" s="166"/>
      <c r="L173" s="171"/>
      <c r="M173" s="172"/>
      <c r="N173" s="173"/>
      <c r="O173" s="173"/>
      <c r="P173" s="174">
        <f>SUM(P174:P176)</f>
        <v>0</v>
      </c>
      <c r="Q173" s="173"/>
      <c r="R173" s="174">
        <f>SUM(R174:R176)</f>
        <v>0</v>
      </c>
      <c r="S173" s="173"/>
      <c r="T173" s="175">
        <f>SUM(T174:T176)</f>
        <v>0</v>
      </c>
      <c r="AR173" s="176" t="s">
        <v>158</v>
      </c>
      <c r="AT173" s="177" t="s">
        <v>72</v>
      </c>
      <c r="AU173" s="177" t="s">
        <v>73</v>
      </c>
      <c r="AY173" s="176" t="s">
        <v>109</v>
      </c>
      <c r="BK173" s="178">
        <f>SUM(BK174:BK176)</f>
        <v>0</v>
      </c>
    </row>
    <row r="174" spans="1:65" s="2" customFormat="1" ht="16.5" customHeight="1">
      <c r="A174" s="33"/>
      <c r="B174" s="34"/>
      <c r="C174" s="181" t="s">
        <v>247</v>
      </c>
      <c r="D174" s="181" t="s">
        <v>111</v>
      </c>
      <c r="E174" s="182" t="s">
        <v>248</v>
      </c>
      <c r="F174" s="183" t="s">
        <v>249</v>
      </c>
      <c r="G174" s="184" t="s">
        <v>250</v>
      </c>
      <c r="H174" s="185">
        <v>1</v>
      </c>
      <c r="I174" s="186"/>
      <c r="J174" s="187">
        <f>ROUND(I174*H174,2)</f>
        <v>0</v>
      </c>
      <c r="K174" s="188"/>
      <c r="L174" s="38"/>
      <c r="M174" s="189" t="s">
        <v>1</v>
      </c>
      <c r="N174" s="190" t="s">
        <v>38</v>
      </c>
      <c r="O174" s="70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3" t="s">
        <v>115</v>
      </c>
      <c r="AT174" s="193" t="s">
        <v>111</v>
      </c>
      <c r="AU174" s="193" t="s">
        <v>78</v>
      </c>
      <c r="AY174" s="16" t="s">
        <v>109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6" t="s">
        <v>78</v>
      </c>
      <c r="BK174" s="194">
        <f>ROUND(I174*H174,2)</f>
        <v>0</v>
      </c>
      <c r="BL174" s="16" t="s">
        <v>115</v>
      </c>
      <c r="BM174" s="193" t="s">
        <v>251</v>
      </c>
    </row>
    <row r="175" spans="1:65" s="2" customFormat="1" ht="16.5" customHeight="1">
      <c r="A175" s="33"/>
      <c r="B175" s="34"/>
      <c r="C175" s="181" t="s">
        <v>7</v>
      </c>
      <c r="D175" s="181" t="s">
        <v>111</v>
      </c>
      <c r="E175" s="182" t="s">
        <v>252</v>
      </c>
      <c r="F175" s="183" t="s">
        <v>253</v>
      </c>
      <c r="G175" s="184" t="s">
        <v>250</v>
      </c>
      <c r="H175" s="185">
        <v>1</v>
      </c>
      <c r="I175" s="186"/>
      <c r="J175" s="187">
        <f>ROUND(I175*H175,2)</f>
        <v>0</v>
      </c>
      <c r="K175" s="188"/>
      <c r="L175" s="38"/>
      <c r="M175" s="189" t="s">
        <v>1</v>
      </c>
      <c r="N175" s="190" t="s">
        <v>38</v>
      </c>
      <c r="O175" s="70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115</v>
      </c>
      <c r="AT175" s="193" t="s">
        <v>111</v>
      </c>
      <c r="AU175" s="193" t="s">
        <v>78</v>
      </c>
      <c r="AY175" s="16" t="s">
        <v>109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6" t="s">
        <v>78</v>
      </c>
      <c r="BK175" s="194">
        <f>ROUND(I175*H175,2)</f>
        <v>0</v>
      </c>
      <c r="BL175" s="16" t="s">
        <v>115</v>
      </c>
      <c r="BM175" s="193" t="s">
        <v>254</v>
      </c>
    </row>
    <row r="176" spans="1:65" s="2" customFormat="1" ht="16.5" customHeight="1">
      <c r="A176" s="33"/>
      <c r="B176" s="34"/>
      <c r="C176" s="181" t="s">
        <v>255</v>
      </c>
      <c r="D176" s="181" t="s">
        <v>111</v>
      </c>
      <c r="E176" s="182" t="s">
        <v>256</v>
      </c>
      <c r="F176" s="183" t="s">
        <v>257</v>
      </c>
      <c r="G176" s="184" t="s">
        <v>250</v>
      </c>
      <c r="H176" s="185">
        <v>1</v>
      </c>
      <c r="I176" s="186"/>
      <c r="J176" s="187">
        <f>ROUND(I176*H176,2)</f>
        <v>0</v>
      </c>
      <c r="K176" s="188"/>
      <c r="L176" s="38"/>
      <c r="M176" s="229" t="s">
        <v>1</v>
      </c>
      <c r="N176" s="230" t="s">
        <v>38</v>
      </c>
      <c r="O176" s="231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258</v>
      </c>
      <c r="AT176" s="193" t="s">
        <v>111</v>
      </c>
      <c r="AU176" s="193" t="s">
        <v>78</v>
      </c>
      <c r="AY176" s="16" t="s">
        <v>109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6" t="s">
        <v>78</v>
      </c>
      <c r="BK176" s="194">
        <f>ROUND(I176*H176,2)</f>
        <v>0</v>
      </c>
      <c r="BL176" s="16" t="s">
        <v>258</v>
      </c>
      <c r="BM176" s="193" t="s">
        <v>259</v>
      </c>
    </row>
    <row r="177" spans="1:31" s="2" customFormat="1" ht="6.95" customHeight="1">
      <c r="A177" s="3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38"/>
      <c r="M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</sheetData>
  <sheetProtection algorithmName="SHA-512" hashValue="fGOSnDGmOKwjtlxNHH6ci2V5N2WfLkBEHnexcX64YzqDFKFBBAomvzJeu6fE1IIpOqUKQDH9bZpCH5a4/Q1czw==" saltValue="p7PgKLhHOldaEL0VBFVH082fqbFNlfFeWj70PsL1SQeLtfeB/f6+b/Zo81dSgc63RhZb/DK1/fv9ba+J12hlcQ==" spinCount="100000" sheet="1" objects="1" scenarios="1" formatColumns="0" formatRows="0" autoFilter="0"/>
  <autoFilter ref="C118:K176"/>
  <mergeCells count="6">
    <mergeCell ref="L2:V2"/>
    <mergeCell ref="E7:H7"/>
    <mergeCell ref="E16:H16"/>
    <mergeCell ref="E25:H25"/>
    <mergeCell ref="E85:H85"/>
    <mergeCell ref="E111:H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N27 - Úročnice MK na p...</vt:lpstr>
      <vt:lpstr>'N27 - Úročnice MK na p...'!Názvy_tisku</vt:lpstr>
      <vt:lpstr>'Rekapitulace stavby'!Názvy_tisku</vt:lpstr>
      <vt:lpstr>'N27 - Úročnice MK na p...'!Oblast_tisku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Pikora Aleš Ing.</dc:creator>
  <cp:lastModifiedBy>Admin</cp:lastModifiedBy>
  <dcterms:created xsi:type="dcterms:W3CDTF">2023-08-16T15:30:31Z</dcterms:created>
  <dcterms:modified xsi:type="dcterms:W3CDTF">2023-08-17T20:51:21Z</dcterms:modified>
</cp:coreProperties>
</file>